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7968"/>
  </bookViews>
  <sheets>
    <sheet name="2 квартал " sheetId="1" r:id="rId1"/>
  </sheets>
  <calcPr calcId="145621"/>
</workbook>
</file>

<file path=xl/calcChain.xml><?xml version="1.0" encoding="utf-8"?>
<calcChain xmlns="http://schemas.openxmlformats.org/spreadsheetml/2006/main">
  <c r="O71" i="1" l="1"/>
  <c r="N71" i="1"/>
  <c r="E71" i="1"/>
  <c r="U71" i="1" s="1"/>
  <c r="U70" i="1" s="1"/>
  <c r="D71" i="1"/>
  <c r="T71" i="1" s="1"/>
  <c r="T70" i="1" s="1"/>
  <c r="V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U68" i="1"/>
  <c r="T68" i="1"/>
  <c r="G67" i="1"/>
  <c r="F67" i="1"/>
  <c r="E67" i="1"/>
  <c r="U67" i="1" s="1"/>
  <c r="D67" i="1"/>
  <c r="T67" i="1" s="1"/>
  <c r="G66" i="1"/>
  <c r="F66" i="1"/>
  <c r="E66" i="1"/>
  <c r="U66" i="1" s="1"/>
  <c r="D66" i="1"/>
  <c r="T66" i="1" s="1"/>
  <c r="U65" i="1"/>
  <c r="T65" i="1"/>
  <c r="U64" i="1"/>
  <c r="T64" i="1"/>
  <c r="U63" i="1"/>
  <c r="T63" i="1"/>
  <c r="U62" i="1"/>
  <c r="T62" i="1"/>
  <c r="U61" i="1"/>
  <c r="F61" i="1"/>
  <c r="T61" i="1" s="1"/>
  <c r="G60" i="1"/>
  <c r="U60" i="1" s="1"/>
  <c r="U59" i="1" s="1"/>
  <c r="D60" i="1"/>
  <c r="T60" i="1" s="1"/>
  <c r="T59" i="1" s="1"/>
  <c r="V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U53" i="1"/>
  <c r="T53" i="1"/>
  <c r="U52" i="1"/>
  <c r="T52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T49" i="1"/>
  <c r="G49" i="1"/>
  <c r="U49" i="1" s="1"/>
  <c r="U46" i="1" s="1"/>
  <c r="U48" i="1"/>
  <c r="T48" i="1"/>
  <c r="U47" i="1"/>
  <c r="T47" i="1"/>
  <c r="V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U44" i="1"/>
  <c r="T44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U41" i="1"/>
  <c r="T41" i="1"/>
  <c r="E40" i="1"/>
  <c r="U40" i="1" s="1"/>
  <c r="D40" i="1"/>
  <c r="T40" i="1" s="1"/>
  <c r="U39" i="1"/>
  <c r="T39" i="1"/>
  <c r="U38" i="1"/>
  <c r="T38" i="1"/>
  <c r="U37" i="1"/>
  <c r="T37" i="1"/>
  <c r="U36" i="1"/>
  <c r="T36" i="1"/>
  <c r="U35" i="1"/>
  <c r="T35" i="1"/>
  <c r="U34" i="1"/>
  <c r="T34" i="1"/>
  <c r="E33" i="1"/>
  <c r="U33" i="1" s="1"/>
  <c r="U23" i="1" s="1"/>
  <c r="D33" i="1"/>
  <c r="T33" i="1" s="1"/>
  <c r="T23" i="1" s="1"/>
  <c r="U32" i="1"/>
  <c r="T32" i="1"/>
  <c r="U31" i="1"/>
  <c r="T31" i="1"/>
  <c r="U26" i="1"/>
  <c r="T26" i="1"/>
  <c r="U25" i="1"/>
  <c r="T25" i="1"/>
  <c r="U24" i="1"/>
  <c r="T24" i="1"/>
  <c r="V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E21" i="1"/>
  <c r="U21" i="1" s="1"/>
  <c r="D21" i="1"/>
  <c r="T21" i="1" s="1"/>
  <c r="U20" i="1"/>
  <c r="T20" i="1"/>
  <c r="E19" i="1"/>
  <c r="U19" i="1" s="1"/>
  <c r="D19" i="1"/>
  <c r="T19" i="1" s="1"/>
  <c r="T18" i="1"/>
  <c r="E18" i="1"/>
  <c r="U18" i="1" s="1"/>
  <c r="U17" i="1"/>
  <c r="T17" i="1"/>
  <c r="U16" i="1"/>
  <c r="T16" i="1"/>
  <c r="T15" i="1"/>
  <c r="E15" i="1"/>
  <c r="U15" i="1" s="1"/>
  <c r="U14" i="1"/>
  <c r="F14" i="1"/>
  <c r="T14" i="1" s="1"/>
  <c r="U13" i="1"/>
  <c r="T13" i="1"/>
  <c r="F13" i="1"/>
  <c r="E12" i="1"/>
  <c r="U12" i="1" s="1"/>
  <c r="D12" i="1"/>
  <c r="T12" i="1" s="1"/>
  <c r="U11" i="1"/>
  <c r="N11" i="1"/>
  <c r="T11" i="1" s="1"/>
  <c r="T7" i="1" s="1"/>
  <c r="T73" i="1" s="1"/>
  <c r="U10" i="1"/>
  <c r="T10" i="1"/>
  <c r="T9" i="1"/>
  <c r="E9" i="1"/>
  <c r="U9" i="1" s="1"/>
  <c r="U8" i="1"/>
  <c r="T8" i="1"/>
  <c r="V7" i="1"/>
  <c r="V73" i="1" s="1"/>
  <c r="S7" i="1"/>
  <c r="S73" i="1" s="1"/>
  <c r="R7" i="1"/>
  <c r="R73" i="1" s="1"/>
  <c r="Q7" i="1"/>
  <c r="Q73" i="1" s="1"/>
  <c r="P7" i="1"/>
  <c r="P73" i="1" s="1"/>
  <c r="O7" i="1"/>
  <c r="O73" i="1" s="1"/>
  <c r="N7" i="1"/>
  <c r="N73" i="1" s="1"/>
  <c r="M7" i="1"/>
  <c r="M73" i="1" s="1"/>
  <c r="L7" i="1"/>
  <c r="L73" i="1" s="1"/>
  <c r="K7" i="1"/>
  <c r="K73" i="1" s="1"/>
  <c r="J7" i="1"/>
  <c r="J73" i="1" s="1"/>
  <c r="I7" i="1"/>
  <c r="I73" i="1" s="1"/>
  <c r="H7" i="1"/>
  <c r="H73" i="1" s="1"/>
  <c r="G7" i="1"/>
  <c r="G73" i="1" s="1"/>
  <c r="F7" i="1"/>
  <c r="F73" i="1" s="1"/>
  <c r="E7" i="1"/>
  <c r="E73" i="1" s="1"/>
  <c r="D7" i="1"/>
  <c r="D73" i="1" s="1"/>
  <c r="C7" i="1"/>
  <c r="C73" i="1" s="1"/>
  <c r="U7" i="1" l="1"/>
  <c r="U73" i="1" s="1"/>
</calcChain>
</file>

<file path=xl/sharedStrings.xml><?xml version="1.0" encoding="utf-8"?>
<sst xmlns="http://schemas.openxmlformats.org/spreadsheetml/2006/main" count="162" uniqueCount="76">
  <si>
    <t>ПРНД научных сотрудников ИПРЭ РАН, представленные в Конкурсную комиссию ИПРЭ РАН 28.06.2021 г.  (II квартал 2021 года)</t>
  </si>
  <si>
    <t>№ п/п</t>
  </si>
  <si>
    <t>Ф.И.О., ученая степень, должность</t>
  </si>
  <si>
    <t>Решение Конкурсной комиссии</t>
  </si>
  <si>
    <t>Выполнение ГЗ</t>
  </si>
  <si>
    <t xml:space="preserve">Публикации </t>
  </si>
  <si>
    <t>Доклады на конференциях</t>
  </si>
  <si>
    <t>Проведение семинара</t>
  </si>
  <si>
    <t>Подготовка заявок (гранты, конкурсы)</t>
  </si>
  <si>
    <t>Повышение квалификации</t>
  </si>
  <si>
    <t>Научно-организационная работа</t>
  </si>
  <si>
    <t>Работа в ДС ИПРЭ РАН, УС, КК, ЭК</t>
  </si>
  <si>
    <t>Присвоение наград, степеней, званий</t>
  </si>
  <si>
    <t>ВСЕГО</t>
  </si>
  <si>
    <t>оценка РП</t>
  </si>
  <si>
    <t>самооценка</t>
  </si>
  <si>
    <t>Лаборатория комплексного исследования пространственного развития регионов</t>
  </si>
  <si>
    <t>ВСЕГО по лаборатории</t>
  </si>
  <si>
    <t>Афанасьева Н.В. д.э.н, г.н.с.</t>
  </si>
  <si>
    <t>Гринчель Б.М. д.э.н., г.н.с.</t>
  </si>
  <si>
    <t>Джанелидзе М.Г. к.э.н., с.н.с.</t>
  </si>
  <si>
    <t>Дорофеева Л.В., к.э.н., н.с.</t>
  </si>
  <si>
    <t>Жихаревич Б.С., д.э.н., г.н.с.</t>
  </si>
  <si>
    <t>Кулибанова В.В., д.э.н., г.н.с.</t>
  </si>
  <si>
    <t>Микуленок А.С. м.н.с.</t>
  </si>
  <si>
    <t>Назарова Е.А., к.э.н., с.н.с.</t>
  </si>
  <si>
    <t>Песоцкий А.А., к.э.н., м.н.с.</t>
  </si>
  <si>
    <t>Рослякова Н.А., к.э.н., м.н.с.</t>
  </si>
  <si>
    <t>Румянцев А.А., д.э.н., г.н.с.</t>
  </si>
  <si>
    <t>Свириденко М.В., к.э.н., в.н.с.</t>
  </si>
  <si>
    <t>Смирнова Е.А., н.с.</t>
  </si>
  <si>
    <t>Якишин Ю.В., д.э.н., г.н.с.</t>
  </si>
  <si>
    <t xml:space="preserve"> </t>
  </si>
  <si>
    <t>Лаборатория проблем развития социального и экологического пространства и воспроизводства трудовых ресурсов региона</t>
  </si>
  <si>
    <t>Васильев И.Г., к.ф.н., с.н.с.</t>
  </si>
  <si>
    <t>Жигалина М.В., м.н.с.</t>
  </si>
  <si>
    <t>Жукова Т.Л., м.н.с.</t>
  </si>
  <si>
    <t>Замятина М.Ф., д.э.н., г.н.с.</t>
  </si>
  <si>
    <t>Кузьмина Л.К., к.ф.н., с.н.с.</t>
  </si>
  <si>
    <t>Леонтьева А.Н., к.э.н., с.н.с.</t>
  </si>
  <si>
    <t>Скворцова М.Б., к.э.н., с.н.с.</t>
  </si>
  <si>
    <t>Туранова М.В., м.н.с.</t>
  </si>
  <si>
    <t>Фесенко Р.С., к.э.н., с.н.с.</t>
  </si>
  <si>
    <t>Чистякова Н.Е., к.э.н., с.н.с.</t>
  </si>
  <si>
    <t>Шабунина Т.В., к.э.н., с.н.с.</t>
  </si>
  <si>
    <t>Шестакова Н.Н., к.т.н., в.н.с.</t>
  </si>
  <si>
    <t>Ширнова С.А., к.э.н., с.н.с.</t>
  </si>
  <si>
    <t>Щелкина С.П., к.э.н., с.н.с.</t>
  </si>
  <si>
    <t>Лаборатория теоретической экономики</t>
  </si>
  <si>
    <t>Гаврилович М.Р., н.с.</t>
  </si>
  <si>
    <t>Лаборатория анализа и моделирования социально-демографических процессов</t>
  </si>
  <si>
    <t>Косолапенко Н.Г., н.с.</t>
  </si>
  <si>
    <t>Пахнин М.А., н.с.</t>
  </si>
  <si>
    <t>Сафарова А.А., н.с.</t>
  </si>
  <si>
    <t>Лаборатория математических методов анализа данных</t>
  </si>
  <si>
    <t>Воронина Д.Е., м.н.с.</t>
  </si>
  <si>
    <t>Перекрест И.В., с.н.с.</t>
  </si>
  <si>
    <t>Лаборатория математического моделирования функционально-пространственного развития городов</t>
  </si>
  <si>
    <t>Андреев В.А., к.ф.м.н., с.н.с.</t>
  </si>
  <si>
    <t>Булычева Н.В., с.н.с.</t>
  </si>
  <si>
    <t>Каневский Е.А., к.т.н., в.н.с.</t>
  </si>
  <si>
    <t>Клименко Е.Н., н.с.</t>
  </si>
  <si>
    <t>Лисененков А.И., н.с.</t>
  </si>
  <si>
    <t>Ляпунова Г.П., к.э.н., с.н.с.</t>
  </si>
  <si>
    <t>Меншуткин В.В., д.б.н., г.н.с.</t>
  </si>
  <si>
    <t>Минина Т.Р., к.т.н., в.н.с.</t>
  </si>
  <si>
    <t>Солодилов В.В., с.н.с.</t>
  </si>
  <si>
    <t>Центр региональных проблем экономики качества</t>
  </si>
  <si>
    <t>Гагулина Н.Л., к.ф.м.н., в.н.с.</t>
  </si>
  <si>
    <t>ВСЕГО по институту</t>
  </si>
  <si>
    <t>Председатель Конкурсной комиссии,</t>
  </si>
  <si>
    <t>директор института, д.э.н., профессор</t>
  </si>
  <si>
    <t>А.Д. Шматко</t>
  </si>
  <si>
    <t>Секретарь Конкурсной комиссии,</t>
  </si>
  <si>
    <t xml:space="preserve">специалист по кадрам </t>
  </si>
  <si>
    <t xml:space="preserve">Н.Н. Приходько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</si>
</sst>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vertical="center"/>
    </xf>
    <xf numFmtId="2" fontId="7" fillId="0" borderId="9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2" fontId="3" fillId="0" borderId="9" xfId="0" applyNumberFormat="1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9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9" fillId="0" borderId="0" xfId="0" applyFont="1" applyFill="1" applyAlignment="1">
      <alignment wrapText="1"/>
    </xf>
    <xf numFmtId="0" fontId="10" fillId="0" borderId="0" xfId="0" applyFont="1" applyFill="1"/>
    <xf numFmtId="4" fontId="3" fillId="0" borderId="0" xfId="0" applyNumberFormat="1" applyFont="1" applyFill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/>
    <xf numFmtId="4" fontId="10" fillId="0" borderId="0" xfId="0" applyNumberFormat="1" applyFont="1" applyFill="1" applyAlignment="1">
      <alignment horizontal="right"/>
    </xf>
    <xf numFmtId="0" fontId="3" fillId="0" borderId="0" xfId="0" applyFont="1"/>
    <xf numFmtId="0" fontId="3" fillId="0" borderId="10" xfId="0" applyFont="1" applyFill="1" applyBorder="1"/>
    <xf numFmtId="0" fontId="3" fillId="0" borderId="10" xfId="0" applyFont="1" applyBorder="1"/>
    <xf numFmtId="4" fontId="7" fillId="0" borderId="1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/>
    <xf numFmtId="0" fontId="3" fillId="0" borderId="0" xfId="0" applyFont="1" applyBorder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abSelected="1" workbookViewId="0">
      <pane xSplit="2" ySplit="3" topLeftCell="C22" activePane="bottomRight" state="frozen"/>
      <selection pane="topRight" activeCell="C1" sqref="C1"/>
      <selection pane="bottomLeft" activeCell="A6" sqref="A6"/>
      <selection pane="bottomRight" activeCell="A75" sqref="A75:XFD75"/>
    </sheetView>
  </sheetViews>
  <sheetFormatPr defaultRowHeight="14.4" x14ac:dyDescent="0.3"/>
  <cols>
    <col min="1" max="1" width="4.88671875" customWidth="1"/>
    <col min="2" max="2" width="17" style="70" customWidth="1"/>
    <col min="3" max="19" width="7.77734375" style="10" customWidth="1"/>
    <col min="20" max="20" width="9" style="75" customWidth="1"/>
    <col min="21" max="21" width="10.6640625" style="75" customWidth="1"/>
    <col min="22" max="22" width="12.77734375" style="50" customWidth="1"/>
    <col min="23" max="24" width="8.88671875" style="10"/>
  </cols>
  <sheetData>
    <row r="1" spans="1:24" s="1" customFormat="1" ht="19.8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4"/>
    </row>
    <row r="2" spans="1:24" ht="20.399999999999999" customHeight="1" x14ac:dyDescent="0.3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9" t="s">
        <v>3</v>
      </c>
    </row>
    <row r="3" spans="1:24" ht="28.8" customHeight="1" x14ac:dyDescent="0.3">
      <c r="A3" s="11"/>
      <c r="B3" s="12"/>
      <c r="C3" s="13" t="s">
        <v>4</v>
      </c>
      <c r="D3" s="14" t="s">
        <v>5</v>
      </c>
      <c r="E3" s="15"/>
      <c r="F3" s="14" t="s">
        <v>6</v>
      </c>
      <c r="G3" s="15"/>
      <c r="H3" s="14" t="s">
        <v>7</v>
      </c>
      <c r="I3" s="15"/>
      <c r="J3" s="14" t="s">
        <v>8</v>
      </c>
      <c r="K3" s="15"/>
      <c r="L3" s="14" t="s">
        <v>9</v>
      </c>
      <c r="M3" s="15"/>
      <c r="N3" s="14" t="s">
        <v>10</v>
      </c>
      <c r="O3" s="15"/>
      <c r="P3" s="14" t="s">
        <v>11</v>
      </c>
      <c r="Q3" s="15"/>
      <c r="R3" s="14" t="s">
        <v>12</v>
      </c>
      <c r="S3" s="15"/>
      <c r="T3" s="14" t="s">
        <v>13</v>
      </c>
      <c r="U3" s="15"/>
      <c r="V3" s="16"/>
    </row>
    <row r="4" spans="1:24" ht="67.8" customHeight="1" x14ac:dyDescent="0.3">
      <c r="A4" s="17"/>
      <c r="B4" s="18"/>
      <c r="C4" s="19" t="s">
        <v>14</v>
      </c>
      <c r="D4" s="20" t="s">
        <v>15</v>
      </c>
      <c r="E4" s="19" t="s">
        <v>14</v>
      </c>
      <c r="F4" s="20" t="s">
        <v>15</v>
      </c>
      <c r="G4" s="19" t="s">
        <v>14</v>
      </c>
      <c r="H4" s="20" t="s">
        <v>15</v>
      </c>
      <c r="I4" s="19" t="s">
        <v>14</v>
      </c>
      <c r="J4" s="20" t="s">
        <v>15</v>
      </c>
      <c r="K4" s="19" t="s">
        <v>14</v>
      </c>
      <c r="L4" s="20" t="s">
        <v>15</v>
      </c>
      <c r="M4" s="19" t="s">
        <v>14</v>
      </c>
      <c r="N4" s="20" t="s">
        <v>15</v>
      </c>
      <c r="O4" s="19" t="s">
        <v>14</v>
      </c>
      <c r="P4" s="20" t="s">
        <v>15</v>
      </c>
      <c r="Q4" s="19" t="s">
        <v>14</v>
      </c>
      <c r="R4" s="20" t="s">
        <v>15</v>
      </c>
      <c r="S4" s="19" t="s">
        <v>14</v>
      </c>
      <c r="T4" s="20" t="s">
        <v>15</v>
      </c>
      <c r="U4" s="19" t="s">
        <v>14</v>
      </c>
      <c r="V4" s="21"/>
    </row>
    <row r="5" spans="1:24" s="27" customFormat="1" ht="15" customHeight="1" x14ac:dyDescent="0.3">
      <c r="A5" s="22">
        <v>1</v>
      </c>
      <c r="B5" s="23">
        <v>2</v>
      </c>
      <c r="C5" s="24">
        <v>4</v>
      </c>
      <c r="D5" s="24">
        <v>5</v>
      </c>
      <c r="E5" s="24">
        <v>6</v>
      </c>
      <c r="F5" s="24">
        <v>7</v>
      </c>
      <c r="G5" s="24">
        <v>8</v>
      </c>
      <c r="H5" s="24">
        <v>9</v>
      </c>
      <c r="I5" s="24">
        <v>10</v>
      </c>
      <c r="J5" s="24">
        <v>11</v>
      </c>
      <c r="K5" s="24">
        <v>12</v>
      </c>
      <c r="L5" s="24">
        <v>13</v>
      </c>
      <c r="M5" s="24">
        <v>14</v>
      </c>
      <c r="N5" s="24">
        <v>15</v>
      </c>
      <c r="O5" s="24">
        <v>16</v>
      </c>
      <c r="P5" s="24">
        <v>17</v>
      </c>
      <c r="Q5" s="24">
        <v>18</v>
      </c>
      <c r="R5" s="24">
        <v>19</v>
      </c>
      <c r="S5" s="24">
        <v>20</v>
      </c>
      <c r="T5" s="24">
        <v>21</v>
      </c>
      <c r="U5" s="24">
        <v>22</v>
      </c>
      <c r="V5" s="25">
        <v>23</v>
      </c>
      <c r="W5" s="26"/>
      <c r="X5" s="26"/>
    </row>
    <row r="6" spans="1:24" ht="19.95" customHeight="1" x14ac:dyDescent="0.3">
      <c r="A6" s="28" t="s">
        <v>16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</row>
    <row r="7" spans="1:24" ht="31.8" customHeight="1" x14ac:dyDescent="0.3">
      <c r="A7" s="31"/>
      <c r="B7" s="32" t="s">
        <v>17</v>
      </c>
      <c r="C7" s="33">
        <f>SUM(C8:C21)</f>
        <v>11.25</v>
      </c>
      <c r="D7" s="33">
        <f t="shared" ref="D7:V7" si="0">SUM(D8:D21)</f>
        <v>14.01</v>
      </c>
      <c r="E7" s="33">
        <f t="shared" si="0"/>
        <v>10.559999999999999</v>
      </c>
      <c r="F7" s="33">
        <f t="shared" si="0"/>
        <v>8.9600000000000009</v>
      </c>
      <c r="G7" s="33">
        <f t="shared" si="0"/>
        <v>6.96</v>
      </c>
      <c r="H7" s="33">
        <f t="shared" si="0"/>
        <v>1</v>
      </c>
      <c r="I7" s="33">
        <f t="shared" si="0"/>
        <v>0.5</v>
      </c>
      <c r="J7" s="33">
        <f t="shared" si="0"/>
        <v>5.6999999999999993</v>
      </c>
      <c r="K7" s="33">
        <f t="shared" si="0"/>
        <v>8.6999999999999993</v>
      </c>
      <c r="L7" s="33">
        <f t="shared" si="0"/>
        <v>0</v>
      </c>
      <c r="M7" s="33">
        <f t="shared" si="0"/>
        <v>0</v>
      </c>
      <c r="N7" s="33">
        <f t="shared" si="0"/>
        <v>8.75</v>
      </c>
      <c r="O7" s="33">
        <f t="shared" si="0"/>
        <v>5.75</v>
      </c>
      <c r="P7" s="33">
        <f t="shared" si="0"/>
        <v>4.25</v>
      </c>
      <c r="Q7" s="33">
        <f t="shared" si="0"/>
        <v>4.25</v>
      </c>
      <c r="R7" s="33">
        <f t="shared" si="0"/>
        <v>0</v>
      </c>
      <c r="S7" s="33">
        <f t="shared" si="0"/>
        <v>0</v>
      </c>
      <c r="T7" s="33">
        <f t="shared" si="0"/>
        <v>42.67</v>
      </c>
      <c r="U7" s="33">
        <f t="shared" si="0"/>
        <v>47.97</v>
      </c>
      <c r="V7" s="34">
        <f t="shared" si="0"/>
        <v>47.97</v>
      </c>
    </row>
    <row r="8" spans="1:24" s="41" customFormat="1" ht="25.05" customHeight="1" x14ac:dyDescent="0.35">
      <c r="A8" s="35">
        <v>1</v>
      </c>
      <c r="B8" s="36" t="s">
        <v>18</v>
      </c>
      <c r="C8" s="37">
        <v>1</v>
      </c>
      <c r="D8" s="37">
        <v>0.25</v>
      </c>
      <c r="E8" s="37">
        <v>0.25</v>
      </c>
      <c r="F8" s="37"/>
      <c r="G8" s="37"/>
      <c r="H8" s="37"/>
      <c r="I8" s="37"/>
      <c r="J8" s="37">
        <v>0.6</v>
      </c>
      <c r="K8" s="37">
        <v>0.6</v>
      </c>
      <c r="L8" s="37"/>
      <c r="M8" s="37"/>
      <c r="N8" s="37">
        <v>0.25</v>
      </c>
      <c r="O8" s="37">
        <v>0.25</v>
      </c>
      <c r="P8" s="37">
        <v>0.75</v>
      </c>
      <c r="Q8" s="37">
        <v>0.75</v>
      </c>
      <c r="R8" s="37"/>
      <c r="S8" s="37"/>
      <c r="T8" s="38">
        <f>D8+F8+H8+J8+L8+N8+P8+R8</f>
        <v>1.85</v>
      </c>
      <c r="U8" s="38">
        <f t="shared" ref="U8:U71" si="1">C8+E8+G8+I8+K8+M8+O8+Q8+S8</f>
        <v>2.85</v>
      </c>
      <c r="V8" s="39">
        <v>2.85</v>
      </c>
      <c r="W8" s="40"/>
      <c r="X8" s="40"/>
    </row>
    <row r="9" spans="1:24" s="41" customFormat="1" ht="25.05" customHeight="1" x14ac:dyDescent="0.35">
      <c r="A9" s="35">
        <v>2</v>
      </c>
      <c r="B9" s="36" t="s">
        <v>19</v>
      </c>
      <c r="C9" s="37">
        <v>1.5</v>
      </c>
      <c r="D9" s="37">
        <v>2</v>
      </c>
      <c r="E9" s="37">
        <f>0.25+0.35</f>
        <v>0.6</v>
      </c>
      <c r="F9" s="37">
        <v>1.5</v>
      </c>
      <c r="G9" s="37">
        <v>0.5</v>
      </c>
      <c r="H9" s="37"/>
      <c r="I9" s="37"/>
      <c r="J9" s="37"/>
      <c r="K9" s="37"/>
      <c r="L9" s="37"/>
      <c r="M9" s="37"/>
      <c r="N9" s="37"/>
      <c r="O9" s="37">
        <v>1</v>
      </c>
      <c r="P9" s="37"/>
      <c r="Q9" s="37">
        <v>0.25</v>
      </c>
      <c r="R9" s="37"/>
      <c r="S9" s="37"/>
      <c r="T9" s="38">
        <f t="shared" ref="T9:T71" si="2">D9+F9+H9+J9+L9+N9+P9+R9</f>
        <v>3.5</v>
      </c>
      <c r="U9" s="38">
        <f t="shared" si="1"/>
        <v>3.85</v>
      </c>
      <c r="V9" s="39">
        <v>3.85</v>
      </c>
      <c r="W9" s="40"/>
      <c r="X9" s="40"/>
    </row>
    <row r="10" spans="1:24" s="41" customFormat="1" ht="25.05" customHeight="1" x14ac:dyDescent="0.35">
      <c r="A10" s="35">
        <v>3</v>
      </c>
      <c r="B10" s="36" t="s">
        <v>20</v>
      </c>
      <c r="C10" s="37">
        <v>1</v>
      </c>
      <c r="D10" s="37">
        <v>0.75</v>
      </c>
      <c r="E10" s="37">
        <v>0.85</v>
      </c>
      <c r="F10" s="37">
        <v>0.5</v>
      </c>
      <c r="G10" s="37">
        <v>0.5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>
        <f t="shared" si="2"/>
        <v>1.25</v>
      </c>
      <c r="U10" s="38">
        <f t="shared" si="1"/>
        <v>2.35</v>
      </c>
      <c r="V10" s="39">
        <v>2.35</v>
      </c>
      <c r="W10" s="40"/>
      <c r="X10" s="40"/>
    </row>
    <row r="11" spans="1:24" s="41" customFormat="1" ht="25.05" customHeight="1" x14ac:dyDescent="0.35">
      <c r="A11" s="35">
        <v>4</v>
      </c>
      <c r="B11" s="36" t="s">
        <v>21</v>
      </c>
      <c r="C11" s="37">
        <v>1</v>
      </c>
      <c r="D11" s="37">
        <v>0.5</v>
      </c>
      <c r="E11" s="37">
        <v>0.2</v>
      </c>
      <c r="F11" s="37">
        <v>0.5</v>
      </c>
      <c r="G11" s="37">
        <v>0.5</v>
      </c>
      <c r="H11" s="37"/>
      <c r="I11" s="37"/>
      <c r="J11" s="37">
        <v>1</v>
      </c>
      <c r="K11" s="37">
        <v>1</v>
      </c>
      <c r="L11" s="37"/>
      <c r="M11" s="37"/>
      <c r="N11" s="37">
        <f>1+1</f>
        <v>2</v>
      </c>
      <c r="O11" s="37">
        <v>1</v>
      </c>
      <c r="P11" s="37"/>
      <c r="Q11" s="37"/>
      <c r="R11" s="37"/>
      <c r="S11" s="37"/>
      <c r="T11" s="38">
        <f t="shared" si="2"/>
        <v>4</v>
      </c>
      <c r="U11" s="38">
        <f t="shared" si="1"/>
        <v>3.7</v>
      </c>
      <c r="V11" s="39">
        <v>3.7</v>
      </c>
      <c r="W11" s="40"/>
      <c r="X11" s="40"/>
    </row>
    <row r="12" spans="1:24" s="41" customFormat="1" ht="25.05" customHeight="1" x14ac:dyDescent="0.35">
      <c r="A12" s="35">
        <v>5</v>
      </c>
      <c r="B12" s="36" t="s">
        <v>22</v>
      </c>
      <c r="C12" s="37">
        <v>1</v>
      </c>
      <c r="D12" s="37">
        <f>0.33+0.5</f>
        <v>0.83000000000000007</v>
      </c>
      <c r="E12" s="37">
        <f>0.33+0.5</f>
        <v>0.83000000000000007</v>
      </c>
      <c r="F12" s="37"/>
      <c r="G12" s="37"/>
      <c r="H12" s="37"/>
      <c r="I12" s="37"/>
      <c r="J12" s="37"/>
      <c r="K12" s="37">
        <v>3</v>
      </c>
      <c r="L12" s="37"/>
      <c r="M12" s="37"/>
      <c r="N12" s="37">
        <v>1.5</v>
      </c>
      <c r="O12" s="37">
        <v>1.5</v>
      </c>
      <c r="P12" s="37">
        <v>1</v>
      </c>
      <c r="Q12" s="37">
        <v>0.75</v>
      </c>
      <c r="R12" s="37"/>
      <c r="S12" s="37"/>
      <c r="T12" s="38">
        <f t="shared" si="2"/>
        <v>3.33</v>
      </c>
      <c r="U12" s="38">
        <f t="shared" si="1"/>
        <v>7.08</v>
      </c>
      <c r="V12" s="39">
        <v>7.08</v>
      </c>
      <c r="W12" s="40"/>
      <c r="X12" s="40"/>
    </row>
    <row r="13" spans="1:24" s="41" customFormat="1" ht="25.05" customHeight="1" x14ac:dyDescent="0.35">
      <c r="A13" s="35">
        <v>6</v>
      </c>
      <c r="B13" s="36" t="s">
        <v>23</v>
      </c>
      <c r="C13" s="37">
        <v>0.5</v>
      </c>
      <c r="D13" s="37">
        <v>0.68</v>
      </c>
      <c r="E13" s="37">
        <v>0.68</v>
      </c>
      <c r="F13" s="37">
        <f>0.33+0.8</f>
        <v>1.1300000000000001</v>
      </c>
      <c r="G13" s="37">
        <v>1.1299999999999999</v>
      </c>
      <c r="H13" s="37"/>
      <c r="I13" s="37"/>
      <c r="J13" s="37"/>
      <c r="K13" s="37"/>
      <c r="L13" s="37"/>
      <c r="M13" s="37"/>
      <c r="N13" s="37">
        <v>2</v>
      </c>
      <c r="O13" s="37">
        <v>0</v>
      </c>
      <c r="P13" s="37">
        <v>1</v>
      </c>
      <c r="Q13" s="37">
        <v>0.75</v>
      </c>
      <c r="R13" s="37"/>
      <c r="S13" s="37"/>
      <c r="T13" s="38">
        <f>D13+F13+H13+J13+L13+N13+P13+R13</f>
        <v>4.8100000000000005</v>
      </c>
      <c r="U13" s="38">
        <f t="shared" si="1"/>
        <v>3.06</v>
      </c>
      <c r="V13" s="39">
        <v>3.06</v>
      </c>
      <c r="W13" s="40"/>
      <c r="X13" s="40"/>
    </row>
    <row r="14" spans="1:24" s="41" customFormat="1" ht="25.05" customHeight="1" x14ac:dyDescent="0.35">
      <c r="A14" s="35">
        <v>7</v>
      </c>
      <c r="B14" s="36" t="s">
        <v>24</v>
      </c>
      <c r="C14" s="37"/>
      <c r="D14" s="37">
        <v>0.25</v>
      </c>
      <c r="E14" s="37">
        <v>0.25</v>
      </c>
      <c r="F14" s="37">
        <f>1+0.33</f>
        <v>1.33</v>
      </c>
      <c r="G14" s="37">
        <v>1.33</v>
      </c>
      <c r="H14" s="37">
        <v>1</v>
      </c>
      <c r="I14" s="37">
        <v>0.5</v>
      </c>
      <c r="J14" s="37"/>
      <c r="K14" s="37"/>
      <c r="L14" s="37"/>
      <c r="M14" s="37"/>
      <c r="N14" s="37">
        <v>0.5</v>
      </c>
      <c r="O14" s="37">
        <v>0</v>
      </c>
      <c r="P14" s="37"/>
      <c r="Q14" s="37"/>
      <c r="R14" s="37"/>
      <c r="S14" s="37"/>
      <c r="T14" s="38">
        <f t="shared" si="2"/>
        <v>3.08</v>
      </c>
      <c r="U14" s="38">
        <f t="shared" si="1"/>
        <v>2.08</v>
      </c>
      <c r="V14" s="39">
        <v>2.08</v>
      </c>
      <c r="W14" s="40"/>
      <c r="X14" s="40"/>
    </row>
    <row r="15" spans="1:24" s="41" customFormat="1" ht="25.05" customHeight="1" x14ac:dyDescent="0.35">
      <c r="A15" s="35">
        <v>8</v>
      </c>
      <c r="B15" s="36" t="s">
        <v>25</v>
      </c>
      <c r="C15" s="37">
        <v>1</v>
      </c>
      <c r="D15" s="37">
        <v>2</v>
      </c>
      <c r="E15" s="37">
        <f>0.25+0.35</f>
        <v>0.6</v>
      </c>
      <c r="F15" s="37">
        <v>1.5</v>
      </c>
      <c r="G15" s="37">
        <v>0.5</v>
      </c>
      <c r="H15" s="37"/>
      <c r="I15" s="37"/>
      <c r="J15" s="37">
        <v>1</v>
      </c>
      <c r="K15" s="37">
        <v>1</v>
      </c>
      <c r="L15" s="37"/>
      <c r="M15" s="37"/>
      <c r="N15" s="37"/>
      <c r="O15" s="37"/>
      <c r="P15" s="37"/>
      <c r="Q15" s="37">
        <v>0.75</v>
      </c>
      <c r="R15" s="37"/>
      <c r="S15" s="37"/>
      <c r="T15" s="38">
        <f t="shared" si="2"/>
        <v>4.5</v>
      </c>
      <c r="U15" s="38">
        <f t="shared" si="1"/>
        <v>3.85</v>
      </c>
      <c r="V15" s="39">
        <v>3.85</v>
      </c>
      <c r="W15" s="40"/>
      <c r="X15" s="40"/>
    </row>
    <row r="16" spans="1:24" s="41" customFormat="1" ht="25.05" customHeight="1" x14ac:dyDescent="0.35">
      <c r="A16" s="35">
        <v>9</v>
      </c>
      <c r="B16" s="36" t="s">
        <v>26</v>
      </c>
      <c r="C16" s="37">
        <v>0.75</v>
      </c>
      <c r="D16" s="37">
        <v>1</v>
      </c>
      <c r="E16" s="37">
        <v>1</v>
      </c>
      <c r="F16" s="37"/>
      <c r="G16" s="37"/>
      <c r="H16" s="37"/>
      <c r="I16" s="37"/>
      <c r="J16" s="37">
        <v>1</v>
      </c>
      <c r="K16" s="37">
        <v>1</v>
      </c>
      <c r="L16" s="37"/>
      <c r="M16" s="37"/>
      <c r="N16" s="37">
        <v>0.5</v>
      </c>
      <c r="O16" s="37">
        <v>0</v>
      </c>
      <c r="P16" s="37"/>
      <c r="Q16" s="37"/>
      <c r="R16" s="37"/>
      <c r="S16" s="37"/>
      <c r="T16" s="38">
        <f t="shared" si="2"/>
        <v>2.5</v>
      </c>
      <c r="U16" s="38">
        <f t="shared" si="1"/>
        <v>2.75</v>
      </c>
      <c r="V16" s="39">
        <v>2.75</v>
      </c>
      <c r="W16" s="40"/>
      <c r="X16" s="40"/>
    </row>
    <row r="17" spans="1:24" s="41" customFormat="1" ht="25.05" customHeight="1" x14ac:dyDescent="0.35">
      <c r="A17" s="35">
        <v>10</v>
      </c>
      <c r="B17" s="36" t="s">
        <v>27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>
        <f t="shared" si="2"/>
        <v>0</v>
      </c>
      <c r="U17" s="38">
        <f t="shared" si="1"/>
        <v>0</v>
      </c>
      <c r="V17" s="39">
        <v>0</v>
      </c>
      <c r="W17" s="40"/>
      <c r="X17" s="40"/>
    </row>
    <row r="18" spans="1:24" s="41" customFormat="1" ht="25.05" customHeight="1" x14ac:dyDescent="0.35">
      <c r="A18" s="35">
        <v>11</v>
      </c>
      <c r="B18" s="36" t="s">
        <v>28</v>
      </c>
      <c r="C18" s="37"/>
      <c r="D18" s="37">
        <v>2.5</v>
      </c>
      <c r="E18" s="37">
        <f>2+0.5+0.3</f>
        <v>2.8</v>
      </c>
      <c r="F18" s="37">
        <v>1.5</v>
      </c>
      <c r="G18" s="37">
        <v>1.5</v>
      </c>
      <c r="H18" s="37"/>
      <c r="I18" s="37"/>
      <c r="J18" s="37">
        <v>0.5</v>
      </c>
      <c r="K18" s="37">
        <v>0.5</v>
      </c>
      <c r="L18" s="37"/>
      <c r="M18" s="37"/>
      <c r="N18" s="37">
        <v>1</v>
      </c>
      <c r="O18" s="37">
        <v>1</v>
      </c>
      <c r="P18" s="37">
        <v>0.5</v>
      </c>
      <c r="Q18" s="37">
        <v>0.5</v>
      </c>
      <c r="R18" s="37"/>
      <c r="S18" s="37"/>
      <c r="T18" s="38">
        <f t="shared" si="2"/>
        <v>6</v>
      </c>
      <c r="U18" s="38">
        <f t="shared" si="1"/>
        <v>6.3</v>
      </c>
      <c r="V18" s="39">
        <v>6.3</v>
      </c>
      <c r="W18" s="40"/>
      <c r="X18" s="40"/>
    </row>
    <row r="19" spans="1:24" s="41" customFormat="1" ht="25.05" customHeight="1" x14ac:dyDescent="0.35">
      <c r="A19" s="35">
        <v>12</v>
      </c>
      <c r="B19" s="36" t="s">
        <v>29</v>
      </c>
      <c r="C19" s="37">
        <v>1.5</v>
      </c>
      <c r="D19" s="37">
        <f>0.5+0.5+0.25</f>
        <v>1.25</v>
      </c>
      <c r="E19" s="37">
        <f>0.5+0.5+0.25</f>
        <v>1.25</v>
      </c>
      <c r="F19" s="37">
        <v>1</v>
      </c>
      <c r="G19" s="37">
        <v>1</v>
      </c>
      <c r="H19" s="37"/>
      <c r="I19" s="37"/>
      <c r="J19" s="37">
        <v>1.6</v>
      </c>
      <c r="K19" s="37">
        <v>1.6</v>
      </c>
      <c r="L19" s="37"/>
      <c r="M19" s="37"/>
      <c r="N19" s="37">
        <v>1</v>
      </c>
      <c r="O19" s="37">
        <v>1</v>
      </c>
      <c r="P19" s="37"/>
      <c r="Q19" s="37"/>
      <c r="R19" s="37"/>
      <c r="S19" s="37"/>
      <c r="T19" s="38">
        <f t="shared" si="2"/>
        <v>4.8499999999999996</v>
      </c>
      <c r="U19" s="38">
        <f t="shared" si="1"/>
        <v>6.35</v>
      </c>
      <c r="V19" s="39">
        <v>6.35</v>
      </c>
      <c r="W19" s="40"/>
      <c r="X19" s="40"/>
    </row>
    <row r="20" spans="1:24" s="41" customFormat="1" ht="25.05" customHeight="1" x14ac:dyDescent="0.35">
      <c r="A20" s="35">
        <v>13</v>
      </c>
      <c r="B20" s="36" t="s">
        <v>30</v>
      </c>
      <c r="C20" s="37">
        <v>1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>
        <f t="shared" si="2"/>
        <v>0</v>
      </c>
      <c r="U20" s="38">
        <f t="shared" si="1"/>
        <v>1</v>
      </c>
      <c r="V20" s="39">
        <v>1</v>
      </c>
      <c r="W20" s="40"/>
      <c r="X20" s="40"/>
    </row>
    <row r="21" spans="1:24" s="41" customFormat="1" ht="25.05" customHeight="1" x14ac:dyDescent="0.35">
      <c r="A21" s="35">
        <v>14</v>
      </c>
      <c r="B21" s="36" t="s">
        <v>31</v>
      </c>
      <c r="C21" s="37">
        <v>1</v>
      </c>
      <c r="D21" s="37">
        <f>0.5+1.5</f>
        <v>2</v>
      </c>
      <c r="E21" s="37">
        <f>0.5+0.75</f>
        <v>1.25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>
        <v>1</v>
      </c>
      <c r="Q21" s="37">
        <v>0.5</v>
      </c>
      <c r="R21" s="37"/>
      <c r="S21" s="37"/>
      <c r="T21" s="38">
        <f t="shared" si="2"/>
        <v>3</v>
      </c>
      <c r="U21" s="38">
        <f t="shared" si="1"/>
        <v>2.75</v>
      </c>
      <c r="V21" s="39">
        <v>2.75</v>
      </c>
      <c r="W21" s="40" t="s">
        <v>32</v>
      </c>
      <c r="X21" s="40"/>
    </row>
    <row r="22" spans="1:24" s="41" customFormat="1" ht="25.05" customHeight="1" x14ac:dyDescent="0.35">
      <c r="A22" s="42" t="s">
        <v>33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4"/>
      <c r="W22" s="40"/>
      <c r="X22" s="40"/>
    </row>
    <row r="23" spans="1:24" ht="31.8" customHeight="1" x14ac:dyDescent="0.3">
      <c r="A23" s="31"/>
      <c r="B23" s="32" t="s">
        <v>17</v>
      </c>
      <c r="C23" s="33">
        <f>SUM(C24:C27)+SUM(C31:C41)</f>
        <v>9</v>
      </c>
      <c r="D23" s="33">
        <f t="shared" ref="D23:V23" si="3">SUM(D24:D27)+SUM(D31:D41)</f>
        <v>11.100000000000001</v>
      </c>
      <c r="E23" s="33">
        <f t="shared" si="3"/>
        <v>2.95</v>
      </c>
      <c r="F23" s="33">
        <f t="shared" si="3"/>
        <v>21.5</v>
      </c>
      <c r="G23" s="33">
        <f t="shared" si="3"/>
        <v>21.5</v>
      </c>
      <c r="H23" s="33">
        <f t="shared" si="3"/>
        <v>0</v>
      </c>
      <c r="I23" s="33">
        <f t="shared" si="3"/>
        <v>0.5</v>
      </c>
      <c r="J23" s="33">
        <f t="shared" si="3"/>
        <v>11.05</v>
      </c>
      <c r="K23" s="33">
        <f t="shared" si="3"/>
        <v>11.05</v>
      </c>
      <c r="L23" s="33">
        <f t="shared" si="3"/>
        <v>1</v>
      </c>
      <c r="M23" s="33">
        <f t="shared" si="3"/>
        <v>0.5</v>
      </c>
      <c r="N23" s="33">
        <f t="shared" si="3"/>
        <v>2</v>
      </c>
      <c r="O23" s="33">
        <f t="shared" si="3"/>
        <v>2</v>
      </c>
      <c r="P23" s="33">
        <f t="shared" si="3"/>
        <v>1.5</v>
      </c>
      <c r="Q23" s="33">
        <f t="shared" si="3"/>
        <v>1.5</v>
      </c>
      <c r="R23" s="33">
        <f t="shared" si="3"/>
        <v>0</v>
      </c>
      <c r="S23" s="33">
        <f t="shared" si="3"/>
        <v>0</v>
      </c>
      <c r="T23" s="33">
        <f t="shared" si="3"/>
        <v>48.15</v>
      </c>
      <c r="U23" s="33">
        <f t="shared" si="3"/>
        <v>49.000000000000007</v>
      </c>
      <c r="V23" s="33">
        <f t="shared" si="3"/>
        <v>49.000000000000007</v>
      </c>
    </row>
    <row r="24" spans="1:24" s="41" customFormat="1" ht="25.05" customHeight="1" x14ac:dyDescent="0.35">
      <c r="A24" s="35">
        <v>1</v>
      </c>
      <c r="B24" s="36" t="s">
        <v>34</v>
      </c>
      <c r="C24" s="45">
        <v>0.25</v>
      </c>
      <c r="D24" s="45">
        <v>0.2</v>
      </c>
      <c r="E24" s="45">
        <v>0.2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38">
        <f t="shared" si="2"/>
        <v>0.2</v>
      </c>
      <c r="U24" s="38">
        <f t="shared" si="1"/>
        <v>0.45</v>
      </c>
      <c r="V24" s="39">
        <v>0.45</v>
      </c>
      <c r="W24" s="40"/>
      <c r="X24" s="40"/>
    </row>
    <row r="25" spans="1:24" s="41" customFormat="1" ht="25.05" customHeight="1" x14ac:dyDescent="0.35">
      <c r="A25" s="35">
        <v>2</v>
      </c>
      <c r="B25" s="36" t="s">
        <v>35</v>
      </c>
      <c r="C25" s="45">
        <v>0.5</v>
      </c>
      <c r="D25" s="45">
        <v>0.1</v>
      </c>
      <c r="E25" s="45">
        <v>0.1</v>
      </c>
      <c r="F25" s="45">
        <v>1</v>
      </c>
      <c r="G25" s="45">
        <v>1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38">
        <f t="shared" si="2"/>
        <v>1.1000000000000001</v>
      </c>
      <c r="U25" s="38">
        <f t="shared" si="1"/>
        <v>1.6</v>
      </c>
      <c r="V25" s="39">
        <v>1.6</v>
      </c>
      <c r="W25" s="40"/>
      <c r="X25" s="40"/>
    </row>
    <row r="26" spans="1:24" s="41" customFormat="1" ht="25.05" customHeight="1" x14ac:dyDescent="0.35">
      <c r="A26" s="35">
        <v>3</v>
      </c>
      <c r="B26" s="36" t="s">
        <v>36</v>
      </c>
      <c r="C26" s="45">
        <v>0.25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38">
        <f t="shared" si="2"/>
        <v>0</v>
      </c>
      <c r="U26" s="38">
        <f t="shared" si="1"/>
        <v>0.25</v>
      </c>
      <c r="V26" s="39">
        <v>0.25</v>
      </c>
      <c r="W26" s="40"/>
      <c r="X26" s="40"/>
    </row>
    <row r="27" spans="1:24" ht="20.399999999999999" customHeight="1" x14ac:dyDescent="0.3">
      <c r="A27" s="5" t="s">
        <v>1</v>
      </c>
      <c r="B27" s="6" t="s">
        <v>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  <c r="V27" s="9" t="s">
        <v>3</v>
      </c>
    </row>
    <row r="28" spans="1:24" ht="28.8" customHeight="1" x14ac:dyDescent="0.3">
      <c r="A28" s="11"/>
      <c r="B28" s="12"/>
      <c r="C28" s="46"/>
      <c r="D28" s="14" t="s">
        <v>5</v>
      </c>
      <c r="E28" s="15"/>
      <c r="F28" s="14" t="s">
        <v>6</v>
      </c>
      <c r="G28" s="15"/>
      <c r="H28" s="14" t="s">
        <v>7</v>
      </c>
      <c r="I28" s="15"/>
      <c r="J28" s="14" t="s">
        <v>8</v>
      </c>
      <c r="K28" s="15"/>
      <c r="L28" s="14" t="s">
        <v>9</v>
      </c>
      <c r="M28" s="15"/>
      <c r="N28" s="14" t="s">
        <v>10</v>
      </c>
      <c r="O28" s="15"/>
      <c r="P28" s="14" t="s">
        <v>11</v>
      </c>
      <c r="Q28" s="15"/>
      <c r="R28" s="14" t="s">
        <v>12</v>
      </c>
      <c r="S28" s="15"/>
      <c r="T28" s="14" t="s">
        <v>13</v>
      </c>
      <c r="U28" s="15"/>
      <c r="V28" s="16"/>
    </row>
    <row r="29" spans="1:24" ht="67.8" customHeight="1" x14ac:dyDescent="0.3">
      <c r="A29" s="17"/>
      <c r="B29" s="18"/>
      <c r="C29" s="19" t="s">
        <v>14</v>
      </c>
      <c r="D29" s="20" t="s">
        <v>15</v>
      </c>
      <c r="E29" s="19" t="s">
        <v>14</v>
      </c>
      <c r="F29" s="20" t="s">
        <v>15</v>
      </c>
      <c r="G29" s="19" t="s">
        <v>14</v>
      </c>
      <c r="H29" s="20" t="s">
        <v>15</v>
      </c>
      <c r="I29" s="19" t="s">
        <v>14</v>
      </c>
      <c r="J29" s="20" t="s">
        <v>15</v>
      </c>
      <c r="K29" s="19" t="s">
        <v>14</v>
      </c>
      <c r="L29" s="20" t="s">
        <v>15</v>
      </c>
      <c r="M29" s="19" t="s">
        <v>14</v>
      </c>
      <c r="N29" s="20" t="s">
        <v>15</v>
      </c>
      <c r="O29" s="19" t="s">
        <v>14</v>
      </c>
      <c r="P29" s="20" t="s">
        <v>15</v>
      </c>
      <c r="Q29" s="19" t="s">
        <v>14</v>
      </c>
      <c r="R29" s="20" t="s">
        <v>15</v>
      </c>
      <c r="S29" s="19" t="s">
        <v>14</v>
      </c>
      <c r="T29" s="20" t="s">
        <v>15</v>
      </c>
      <c r="U29" s="19" t="s">
        <v>14</v>
      </c>
      <c r="V29" s="21"/>
    </row>
    <row r="30" spans="1:24" s="27" customFormat="1" ht="15" customHeight="1" x14ac:dyDescent="0.3">
      <c r="A30" s="22">
        <v>1</v>
      </c>
      <c r="B30" s="23">
        <v>2</v>
      </c>
      <c r="C30" s="24">
        <v>4</v>
      </c>
      <c r="D30" s="24">
        <v>5</v>
      </c>
      <c r="E30" s="24">
        <v>6</v>
      </c>
      <c r="F30" s="24">
        <v>7</v>
      </c>
      <c r="G30" s="24">
        <v>8</v>
      </c>
      <c r="H30" s="24">
        <v>9</v>
      </c>
      <c r="I30" s="24">
        <v>10</v>
      </c>
      <c r="J30" s="24">
        <v>11</v>
      </c>
      <c r="K30" s="24">
        <v>12</v>
      </c>
      <c r="L30" s="24">
        <v>13</v>
      </c>
      <c r="M30" s="24">
        <v>14</v>
      </c>
      <c r="N30" s="24">
        <v>15</v>
      </c>
      <c r="O30" s="24">
        <v>16</v>
      </c>
      <c r="P30" s="24">
        <v>17</v>
      </c>
      <c r="Q30" s="24">
        <v>18</v>
      </c>
      <c r="R30" s="24">
        <v>19</v>
      </c>
      <c r="S30" s="24">
        <v>20</v>
      </c>
      <c r="T30" s="24">
        <v>21</v>
      </c>
      <c r="U30" s="24">
        <v>22</v>
      </c>
      <c r="V30" s="25">
        <v>23</v>
      </c>
      <c r="W30" s="26"/>
      <c r="X30" s="26"/>
    </row>
    <row r="31" spans="1:24" s="41" customFormat="1" ht="25.05" customHeight="1" x14ac:dyDescent="0.35">
      <c r="A31" s="35">
        <v>4</v>
      </c>
      <c r="B31" s="36" t="s">
        <v>37</v>
      </c>
      <c r="C31" s="45">
        <v>0.5</v>
      </c>
      <c r="D31" s="45">
        <v>0.4</v>
      </c>
      <c r="E31" s="45">
        <v>0.4</v>
      </c>
      <c r="F31" s="45">
        <v>5</v>
      </c>
      <c r="G31" s="45">
        <v>5</v>
      </c>
      <c r="H31" s="45"/>
      <c r="I31" s="45"/>
      <c r="J31" s="45">
        <v>1</v>
      </c>
      <c r="K31" s="45">
        <v>1</v>
      </c>
      <c r="L31" s="45"/>
      <c r="M31" s="45"/>
      <c r="N31" s="45">
        <v>1</v>
      </c>
      <c r="O31" s="45">
        <v>1</v>
      </c>
      <c r="P31" s="45"/>
      <c r="Q31" s="45"/>
      <c r="R31" s="45"/>
      <c r="S31" s="45"/>
      <c r="T31" s="38">
        <f t="shared" si="2"/>
        <v>7.4</v>
      </c>
      <c r="U31" s="38">
        <f t="shared" si="1"/>
        <v>7.9</v>
      </c>
      <c r="V31" s="39">
        <v>7.9</v>
      </c>
      <c r="W31" s="40"/>
      <c r="X31" s="40"/>
    </row>
    <row r="32" spans="1:24" s="41" customFormat="1" ht="25.05" customHeight="1" x14ac:dyDescent="0.35">
      <c r="A32" s="35">
        <v>5</v>
      </c>
      <c r="B32" s="36" t="s">
        <v>38</v>
      </c>
      <c r="C32" s="45">
        <v>0.75</v>
      </c>
      <c r="D32" s="45">
        <v>0.2</v>
      </c>
      <c r="E32" s="45">
        <v>0.2</v>
      </c>
      <c r="F32" s="45">
        <v>1</v>
      </c>
      <c r="G32" s="45">
        <v>1</v>
      </c>
      <c r="H32" s="45"/>
      <c r="I32" s="45"/>
      <c r="J32" s="45"/>
      <c r="K32" s="45"/>
      <c r="L32" s="45"/>
      <c r="M32" s="45"/>
      <c r="N32" s="45"/>
      <c r="O32" s="45"/>
      <c r="P32" s="45">
        <v>1</v>
      </c>
      <c r="Q32" s="45">
        <v>1</v>
      </c>
      <c r="R32" s="45"/>
      <c r="S32" s="45"/>
      <c r="T32" s="38">
        <f t="shared" si="2"/>
        <v>2.2000000000000002</v>
      </c>
      <c r="U32" s="38">
        <f t="shared" si="1"/>
        <v>2.95</v>
      </c>
      <c r="V32" s="39">
        <v>2.95</v>
      </c>
      <c r="W32" s="40"/>
      <c r="X32" s="40"/>
    </row>
    <row r="33" spans="1:24" s="41" customFormat="1" ht="25.05" customHeight="1" x14ac:dyDescent="0.35">
      <c r="A33" s="35">
        <v>6</v>
      </c>
      <c r="B33" s="36" t="s">
        <v>39</v>
      </c>
      <c r="C33" s="37">
        <v>0.25</v>
      </c>
      <c r="D33" s="37">
        <f>0.5+0.2</f>
        <v>0.7</v>
      </c>
      <c r="E33" s="37">
        <f>0.5+0.2</f>
        <v>0.7</v>
      </c>
      <c r="F33" s="37">
        <v>2.5</v>
      </c>
      <c r="G33" s="37">
        <v>2.5</v>
      </c>
      <c r="H33" s="37"/>
      <c r="I33" s="37"/>
      <c r="J33" s="37">
        <v>4.3</v>
      </c>
      <c r="K33" s="37">
        <v>4.3</v>
      </c>
      <c r="L33" s="37">
        <v>1</v>
      </c>
      <c r="M33" s="37">
        <v>0.5</v>
      </c>
      <c r="N33" s="37"/>
      <c r="O33" s="37"/>
      <c r="P33" s="37">
        <v>0.5</v>
      </c>
      <c r="Q33" s="37">
        <v>0.5</v>
      </c>
      <c r="R33" s="37"/>
      <c r="S33" s="37"/>
      <c r="T33" s="38">
        <f t="shared" si="2"/>
        <v>9</v>
      </c>
      <c r="U33" s="38">
        <f t="shared" si="1"/>
        <v>8.75</v>
      </c>
      <c r="V33" s="39">
        <v>8.75</v>
      </c>
      <c r="W33" s="40"/>
      <c r="X33" s="40"/>
    </row>
    <row r="34" spans="1:24" s="41" customFormat="1" ht="25.05" customHeight="1" x14ac:dyDescent="0.35">
      <c r="A34" s="35">
        <v>7</v>
      </c>
      <c r="B34" s="36" t="s">
        <v>40</v>
      </c>
      <c r="C34" s="45">
        <v>1.5</v>
      </c>
      <c r="D34" s="45">
        <v>3.6</v>
      </c>
      <c r="E34" s="45">
        <v>0.1</v>
      </c>
      <c r="F34" s="45">
        <v>1</v>
      </c>
      <c r="G34" s="45">
        <v>1</v>
      </c>
      <c r="H34" s="45"/>
      <c r="I34" s="45">
        <v>0.5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38">
        <f t="shared" si="2"/>
        <v>4.5999999999999996</v>
      </c>
      <c r="U34" s="38">
        <f t="shared" si="1"/>
        <v>3.1</v>
      </c>
      <c r="V34" s="39">
        <v>3.1</v>
      </c>
      <c r="W34" s="40"/>
      <c r="X34" s="40"/>
    </row>
    <row r="35" spans="1:24" s="41" customFormat="1" ht="25.05" customHeight="1" x14ac:dyDescent="0.35">
      <c r="A35" s="35">
        <v>8</v>
      </c>
      <c r="B35" s="36" t="s">
        <v>41</v>
      </c>
      <c r="C35" s="45">
        <v>0.5</v>
      </c>
      <c r="D35" s="45">
        <v>0.2</v>
      </c>
      <c r="E35" s="45">
        <v>0.2</v>
      </c>
      <c r="F35" s="45">
        <v>1</v>
      </c>
      <c r="G35" s="45">
        <v>1</v>
      </c>
      <c r="H35" s="45"/>
      <c r="I35" s="45"/>
      <c r="J35" s="45">
        <v>1.5</v>
      </c>
      <c r="K35" s="45">
        <v>1.5</v>
      </c>
      <c r="L35" s="45"/>
      <c r="M35" s="45"/>
      <c r="N35" s="45"/>
      <c r="O35" s="45"/>
      <c r="P35" s="45"/>
      <c r="Q35" s="45"/>
      <c r="R35" s="45"/>
      <c r="S35" s="45"/>
      <c r="T35" s="38">
        <f t="shared" si="2"/>
        <v>2.7</v>
      </c>
      <c r="U35" s="38">
        <f t="shared" si="1"/>
        <v>3.2</v>
      </c>
      <c r="V35" s="39">
        <v>3.2</v>
      </c>
      <c r="W35" s="40"/>
      <c r="X35" s="40"/>
    </row>
    <row r="36" spans="1:24" s="41" customFormat="1" ht="25.05" customHeight="1" x14ac:dyDescent="0.35">
      <c r="A36" s="35">
        <v>9</v>
      </c>
      <c r="B36" s="36" t="s">
        <v>42</v>
      </c>
      <c r="C36" s="45">
        <v>0.5</v>
      </c>
      <c r="D36" s="45">
        <v>0.2</v>
      </c>
      <c r="E36" s="45">
        <v>0.2</v>
      </c>
      <c r="F36" s="45">
        <v>1</v>
      </c>
      <c r="G36" s="45">
        <v>1</v>
      </c>
      <c r="H36" s="45"/>
      <c r="I36" s="45"/>
      <c r="J36" s="45">
        <v>3</v>
      </c>
      <c r="K36" s="45">
        <v>3</v>
      </c>
      <c r="L36" s="45"/>
      <c r="M36" s="45"/>
      <c r="N36" s="45"/>
      <c r="O36" s="45"/>
      <c r="P36" s="45"/>
      <c r="Q36" s="45"/>
      <c r="R36" s="45"/>
      <c r="S36" s="45"/>
      <c r="T36" s="38">
        <f t="shared" si="2"/>
        <v>4.2</v>
      </c>
      <c r="U36" s="38">
        <f t="shared" si="1"/>
        <v>4.7</v>
      </c>
      <c r="V36" s="39">
        <v>4.7</v>
      </c>
      <c r="W36" s="40"/>
      <c r="X36" s="40"/>
    </row>
    <row r="37" spans="1:24" s="41" customFormat="1" ht="25.05" customHeight="1" x14ac:dyDescent="0.35">
      <c r="A37" s="35">
        <v>10</v>
      </c>
      <c r="B37" s="36" t="s">
        <v>43</v>
      </c>
      <c r="C37" s="45">
        <v>0.5</v>
      </c>
      <c r="D37" s="45">
        <v>0.2</v>
      </c>
      <c r="E37" s="45">
        <v>0.2</v>
      </c>
      <c r="F37" s="45">
        <v>1</v>
      </c>
      <c r="G37" s="45">
        <v>1</v>
      </c>
      <c r="H37" s="45"/>
      <c r="I37" s="45"/>
      <c r="J37" s="45">
        <v>0.25</v>
      </c>
      <c r="K37" s="45">
        <v>0.25</v>
      </c>
      <c r="L37" s="45"/>
      <c r="M37" s="45"/>
      <c r="N37" s="45"/>
      <c r="O37" s="45"/>
      <c r="P37" s="45"/>
      <c r="Q37" s="45"/>
      <c r="R37" s="45"/>
      <c r="S37" s="45"/>
      <c r="T37" s="38">
        <f t="shared" si="2"/>
        <v>1.45</v>
      </c>
      <c r="U37" s="38">
        <f t="shared" si="1"/>
        <v>1.95</v>
      </c>
      <c r="V37" s="39">
        <v>1.95</v>
      </c>
      <c r="W37" s="40"/>
      <c r="X37" s="40"/>
    </row>
    <row r="38" spans="1:24" s="41" customFormat="1" ht="25.05" customHeight="1" x14ac:dyDescent="0.35">
      <c r="A38" s="35">
        <v>11</v>
      </c>
      <c r="B38" s="36" t="s">
        <v>44</v>
      </c>
      <c r="C38" s="45">
        <v>0.25</v>
      </c>
      <c r="D38" s="45">
        <v>0.1</v>
      </c>
      <c r="E38" s="45">
        <v>0.1</v>
      </c>
      <c r="F38" s="45">
        <v>1</v>
      </c>
      <c r="G38" s="45">
        <v>1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38">
        <f t="shared" si="2"/>
        <v>1.1000000000000001</v>
      </c>
      <c r="U38" s="38">
        <f t="shared" si="1"/>
        <v>1.35</v>
      </c>
      <c r="V38" s="39">
        <v>1.35</v>
      </c>
      <c r="W38" s="40"/>
      <c r="X38" s="40"/>
    </row>
    <row r="39" spans="1:24" s="41" customFormat="1" ht="25.05" customHeight="1" x14ac:dyDescent="0.35">
      <c r="A39" s="35">
        <v>12</v>
      </c>
      <c r="B39" s="36" t="s">
        <v>45</v>
      </c>
      <c r="C39" s="45">
        <v>1.5</v>
      </c>
      <c r="D39" s="45">
        <v>4.75</v>
      </c>
      <c r="E39" s="45">
        <v>0.1</v>
      </c>
      <c r="F39" s="45">
        <v>3</v>
      </c>
      <c r="G39" s="45">
        <v>3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38">
        <f t="shared" si="2"/>
        <v>7.75</v>
      </c>
      <c r="U39" s="38">
        <f t="shared" si="1"/>
        <v>4.5999999999999996</v>
      </c>
      <c r="V39" s="39">
        <v>4.5999999999999996</v>
      </c>
      <c r="W39" s="40"/>
      <c r="X39" s="40"/>
    </row>
    <row r="40" spans="1:24" s="41" customFormat="1" ht="25.05" customHeight="1" x14ac:dyDescent="0.35">
      <c r="A40" s="35">
        <v>13</v>
      </c>
      <c r="B40" s="36" t="s">
        <v>46</v>
      </c>
      <c r="C40" s="45">
        <v>1.5</v>
      </c>
      <c r="D40" s="45">
        <f>0.25+0.1</f>
        <v>0.35</v>
      </c>
      <c r="E40" s="45">
        <f>0.25+0.1</f>
        <v>0.35</v>
      </c>
      <c r="F40" s="45">
        <v>3</v>
      </c>
      <c r="G40" s="45">
        <v>3</v>
      </c>
      <c r="H40" s="45"/>
      <c r="I40" s="45"/>
      <c r="J40" s="45">
        <v>1</v>
      </c>
      <c r="K40" s="45">
        <v>1</v>
      </c>
      <c r="L40" s="45"/>
      <c r="M40" s="45"/>
      <c r="N40" s="45">
        <v>1</v>
      </c>
      <c r="O40" s="45">
        <v>1</v>
      </c>
      <c r="P40" s="45"/>
      <c r="Q40" s="45"/>
      <c r="R40" s="45"/>
      <c r="S40" s="45"/>
      <c r="T40" s="38">
        <f t="shared" si="2"/>
        <v>5.35</v>
      </c>
      <c r="U40" s="38">
        <f t="shared" si="1"/>
        <v>6.85</v>
      </c>
      <c r="V40" s="39">
        <v>6.85</v>
      </c>
      <c r="W40" s="40"/>
      <c r="X40" s="40"/>
    </row>
    <row r="41" spans="1:24" s="41" customFormat="1" ht="25.05" customHeight="1" x14ac:dyDescent="0.35">
      <c r="A41" s="35">
        <v>14</v>
      </c>
      <c r="B41" s="36" t="s">
        <v>47</v>
      </c>
      <c r="C41" s="45">
        <v>0.25</v>
      </c>
      <c r="D41" s="45">
        <v>0.1</v>
      </c>
      <c r="E41" s="45">
        <v>0.1</v>
      </c>
      <c r="F41" s="45">
        <v>1</v>
      </c>
      <c r="G41" s="45">
        <v>1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38">
        <f t="shared" si="2"/>
        <v>1.1000000000000001</v>
      </c>
      <c r="U41" s="38">
        <f t="shared" si="1"/>
        <v>1.35</v>
      </c>
      <c r="V41" s="39">
        <v>1.35</v>
      </c>
      <c r="W41" s="40"/>
      <c r="X41" s="40"/>
    </row>
    <row r="42" spans="1:24" s="41" customFormat="1" ht="25.05" customHeight="1" x14ac:dyDescent="0.35">
      <c r="A42" s="28" t="s">
        <v>48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0"/>
      <c r="W42" s="40"/>
      <c r="X42" s="40"/>
    </row>
    <row r="43" spans="1:24" ht="31.8" customHeight="1" x14ac:dyDescent="0.3">
      <c r="A43" s="31"/>
      <c r="B43" s="32" t="s">
        <v>17</v>
      </c>
      <c r="C43" s="33">
        <f>SUM(C44:C44)</f>
        <v>1.5</v>
      </c>
      <c r="D43" s="33">
        <f t="shared" ref="D43:V43" si="4">SUM(D44:D44)</f>
        <v>0.33</v>
      </c>
      <c r="E43" s="33">
        <f t="shared" si="4"/>
        <v>0.33</v>
      </c>
      <c r="F43" s="33">
        <f t="shared" si="4"/>
        <v>0</v>
      </c>
      <c r="G43" s="33">
        <f t="shared" si="4"/>
        <v>0</v>
      </c>
      <c r="H43" s="33">
        <f t="shared" si="4"/>
        <v>0</v>
      </c>
      <c r="I43" s="33">
        <f t="shared" si="4"/>
        <v>0</v>
      </c>
      <c r="J43" s="33">
        <f t="shared" si="4"/>
        <v>0</v>
      </c>
      <c r="K43" s="33">
        <f t="shared" si="4"/>
        <v>0</v>
      </c>
      <c r="L43" s="33">
        <f t="shared" si="4"/>
        <v>0</v>
      </c>
      <c r="M43" s="33">
        <f t="shared" si="4"/>
        <v>0</v>
      </c>
      <c r="N43" s="33">
        <f t="shared" si="4"/>
        <v>0</v>
      </c>
      <c r="O43" s="33">
        <f t="shared" si="4"/>
        <v>0</v>
      </c>
      <c r="P43" s="33">
        <f t="shared" si="4"/>
        <v>0</v>
      </c>
      <c r="Q43" s="33">
        <f t="shared" si="4"/>
        <v>0</v>
      </c>
      <c r="R43" s="33">
        <f t="shared" si="4"/>
        <v>0</v>
      </c>
      <c r="S43" s="33">
        <f t="shared" si="4"/>
        <v>0</v>
      </c>
      <c r="T43" s="33">
        <f t="shared" si="4"/>
        <v>0.33</v>
      </c>
      <c r="U43" s="33">
        <f t="shared" si="4"/>
        <v>1.83</v>
      </c>
      <c r="V43" s="39">
        <f t="shared" si="4"/>
        <v>1.83</v>
      </c>
    </row>
    <row r="44" spans="1:24" s="41" customFormat="1" ht="25.05" customHeight="1" x14ac:dyDescent="0.35">
      <c r="A44" s="35">
        <v>1</v>
      </c>
      <c r="B44" s="36" t="s">
        <v>49</v>
      </c>
      <c r="C44" s="47">
        <v>1.5</v>
      </c>
      <c r="D44" s="47">
        <v>0.33</v>
      </c>
      <c r="E44" s="47">
        <v>0.33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38">
        <f t="shared" si="2"/>
        <v>0.33</v>
      </c>
      <c r="U44" s="38">
        <f t="shared" si="1"/>
        <v>1.83</v>
      </c>
      <c r="V44" s="39">
        <v>1.83</v>
      </c>
      <c r="W44" s="40"/>
      <c r="X44" s="40"/>
    </row>
    <row r="45" spans="1:24" s="41" customFormat="1" ht="25.05" customHeight="1" x14ac:dyDescent="0.35">
      <c r="A45" s="28" t="s">
        <v>50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0"/>
      <c r="W45" s="40"/>
      <c r="X45" s="40"/>
    </row>
    <row r="46" spans="1:24" ht="31.8" customHeight="1" x14ac:dyDescent="0.3">
      <c r="A46" s="31"/>
      <c r="B46" s="32" t="s">
        <v>17</v>
      </c>
      <c r="C46" s="33">
        <f>SUM(C47:C49)</f>
        <v>3.5</v>
      </c>
      <c r="D46" s="33">
        <f t="shared" ref="D46:V46" si="5">SUM(D47:D49)</f>
        <v>0</v>
      </c>
      <c r="E46" s="33">
        <f t="shared" si="5"/>
        <v>0</v>
      </c>
      <c r="F46" s="33">
        <f t="shared" si="5"/>
        <v>0</v>
      </c>
      <c r="G46" s="33">
        <f t="shared" si="5"/>
        <v>1.1600000000000001</v>
      </c>
      <c r="H46" s="33">
        <f t="shared" si="5"/>
        <v>0</v>
      </c>
      <c r="I46" s="33">
        <f t="shared" si="5"/>
        <v>0</v>
      </c>
      <c r="J46" s="33">
        <f t="shared" si="5"/>
        <v>0</v>
      </c>
      <c r="K46" s="33">
        <f t="shared" si="5"/>
        <v>0</v>
      </c>
      <c r="L46" s="33">
        <f t="shared" si="5"/>
        <v>0</v>
      </c>
      <c r="M46" s="33">
        <f t="shared" si="5"/>
        <v>0</v>
      </c>
      <c r="N46" s="33">
        <f t="shared" si="5"/>
        <v>0</v>
      </c>
      <c r="O46" s="33">
        <f t="shared" si="5"/>
        <v>0</v>
      </c>
      <c r="P46" s="33">
        <f t="shared" si="5"/>
        <v>0</v>
      </c>
      <c r="Q46" s="33">
        <f t="shared" si="5"/>
        <v>0</v>
      </c>
      <c r="R46" s="33">
        <f t="shared" si="5"/>
        <v>0</v>
      </c>
      <c r="S46" s="33">
        <f t="shared" si="5"/>
        <v>0</v>
      </c>
      <c r="T46" s="33">
        <f t="shared" si="5"/>
        <v>0</v>
      </c>
      <c r="U46" s="33">
        <f t="shared" si="5"/>
        <v>4.66</v>
      </c>
      <c r="V46" s="39">
        <f t="shared" si="5"/>
        <v>4.66</v>
      </c>
    </row>
    <row r="47" spans="1:24" s="41" customFormat="1" ht="25.05" customHeight="1" x14ac:dyDescent="0.35">
      <c r="A47" s="35">
        <v>1</v>
      </c>
      <c r="B47" s="36" t="s">
        <v>51</v>
      </c>
      <c r="C47" s="45">
        <v>1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38">
        <f t="shared" si="2"/>
        <v>0</v>
      </c>
      <c r="U47" s="38">
        <f t="shared" si="1"/>
        <v>1</v>
      </c>
      <c r="V47" s="39">
        <v>1</v>
      </c>
      <c r="W47" s="40"/>
      <c r="X47" s="40"/>
    </row>
    <row r="48" spans="1:24" s="41" customFormat="1" ht="25.05" customHeight="1" x14ac:dyDescent="0.35">
      <c r="A48" s="35">
        <v>2</v>
      </c>
      <c r="B48" s="36" t="s">
        <v>52</v>
      </c>
      <c r="C48" s="45">
        <v>1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38">
        <f t="shared" si="2"/>
        <v>0</v>
      </c>
      <c r="U48" s="38">
        <f t="shared" si="1"/>
        <v>1</v>
      </c>
      <c r="V48" s="39">
        <v>1</v>
      </c>
      <c r="W48" s="40"/>
      <c r="X48" s="40"/>
    </row>
    <row r="49" spans="1:24" s="41" customFormat="1" ht="25.05" customHeight="1" x14ac:dyDescent="0.35">
      <c r="A49" s="35">
        <v>3</v>
      </c>
      <c r="B49" s="36" t="s">
        <v>53</v>
      </c>
      <c r="C49" s="45">
        <v>1.5</v>
      </c>
      <c r="D49" s="45"/>
      <c r="E49" s="45"/>
      <c r="F49" s="45"/>
      <c r="G49" s="45">
        <f>0.33+0.5+0.33</f>
        <v>1.1600000000000001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38">
        <f t="shared" si="2"/>
        <v>0</v>
      </c>
      <c r="U49" s="38">
        <f t="shared" si="1"/>
        <v>2.66</v>
      </c>
      <c r="V49" s="39">
        <v>2.66</v>
      </c>
      <c r="W49" s="40"/>
      <c r="X49" s="40"/>
    </row>
    <row r="50" spans="1:24" s="41" customFormat="1" ht="25.05" customHeight="1" x14ac:dyDescent="0.35">
      <c r="A50" s="28" t="s">
        <v>54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0"/>
      <c r="W50" s="40"/>
      <c r="X50" s="40"/>
    </row>
    <row r="51" spans="1:24" ht="31.8" customHeight="1" x14ac:dyDescent="0.3">
      <c r="A51" s="31"/>
      <c r="B51" s="32" t="s">
        <v>17</v>
      </c>
      <c r="C51" s="33">
        <f>SUM(C52:C53)</f>
        <v>3</v>
      </c>
      <c r="D51" s="33">
        <f t="shared" ref="D51:V51" si="6">SUM(D52:D53)</f>
        <v>0.52</v>
      </c>
      <c r="E51" s="33">
        <f t="shared" si="6"/>
        <v>0.52</v>
      </c>
      <c r="F51" s="33">
        <f t="shared" si="6"/>
        <v>0.8</v>
      </c>
      <c r="G51" s="33">
        <f t="shared" si="6"/>
        <v>0.8</v>
      </c>
      <c r="H51" s="33">
        <f t="shared" si="6"/>
        <v>0.5</v>
      </c>
      <c r="I51" s="33">
        <f t="shared" si="6"/>
        <v>0.5</v>
      </c>
      <c r="J51" s="33">
        <f t="shared" si="6"/>
        <v>1</v>
      </c>
      <c r="K51" s="33">
        <f t="shared" si="6"/>
        <v>1</v>
      </c>
      <c r="L51" s="33">
        <f t="shared" si="6"/>
        <v>0</v>
      </c>
      <c r="M51" s="33">
        <f t="shared" si="6"/>
        <v>0</v>
      </c>
      <c r="N51" s="33">
        <f t="shared" si="6"/>
        <v>1</v>
      </c>
      <c r="O51" s="33">
        <f t="shared" si="6"/>
        <v>1</v>
      </c>
      <c r="P51" s="33">
        <f t="shared" si="6"/>
        <v>0</v>
      </c>
      <c r="Q51" s="33">
        <f t="shared" si="6"/>
        <v>0</v>
      </c>
      <c r="R51" s="33">
        <f t="shared" si="6"/>
        <v>0</v>
      </c>
      <c r="S51" s="33">
        <f t="shared" si="6"/>
        <v>0</v>
      </c>
      <c r="T51" s="33">
        <f t="shared" si="6"/>
        <v>3.8200000000000003</v>
      </c>
      <c r="U51" s="33">
        <f t="shared" si="6"/>
        <v>6.82</v>
      </c>
      <c r="V51" s="39">
        <f t="shared" si="6"/>
        <v>6.82</v>
      </c>
    </row>
    <row r="52" spans="1:24" s="41" customFormat="1" ht="25.05" customHeight="1" x14ac:dyDescent="0.35">
      <c r="A52" s="35">
        <v>1</v>
      </c>
      <c r="B52" s="36" t="s">
        <v>55</v>
      </c>
      <c r="C52" s="37">
        <v>1.5</v>
      </c>
      <c r="D52" s="37">
        <v>0.26</v>
      </c>
      <c r="E52" s="37">
        <v>0.26</v>
      </c>
      <c r="F52" s="37">
        <v>0.5</v>
      </c>
      <c r="G52" s="37">
        <v>0.5</v>
      </c>
      <c r="H52" s="37"/>
      <c r="I52" s="37"/>
      <c r="J52" s="37"/>
      <c r="K52" s="37"/>
      <c r="L52" s="37"/>
      <c r="M52" s="37"/>
      <c r="N52" s="37">
        <v>1</v>
      </c>
      <c r="O52" s="37">
        <v>1</v>
      </c>
      <c r="P52" s="37"/>
      <c r="Q52" s="37"/>
      <c r="R52" s="37"/>
      <c r="S52" s="37"/>
      <c r="T52" s="38">
        <f t="shared" si="2"/>
        <v>1.76</v>
      </c>
      <c r="U52" s="38">
        <f t="shared" si="1"/>
        <v>3.26</v>
      </c>
      <c r="V52" s="39">
        <v>3.26</v>
      </c>
      <c r="W52" s="40"/>
      <c r="X52" s="40"/>
    </row>
    <row r="53" spans="1:24" s="41" customFormat="1" ht="25.05" customHeight="1" x14ac:dyDescent="0.35">
      <c r="A53" s="35">
        <v>2</v>
      </c>
      <c r="B53" s="36" t="s">
        <v>56</v>
      </c>
      <c r="C53" s="37">
        <v>1.5</v>
      </c>
      <c r="D53" s="37">
        <v>0.26</v>
      </c>
      <c r="E53" s="37">
        <v>0.26</v>
      </c>
      <c r="F53" s="37">
        <v>0.3</v>
      </c>
      <c r="G53" s="37">
        <v>0.3</v>
      </c>
      <c r="H53" s="37">
        <v>0.5</v>
      </c>
      <c r="I53" s="37">
        <v>0.5</v>
      </c>
      <c r="J53" s="37">
        <v>1</v>
      </c>
      <c r="K53" s="37">
        <v>1</v>
      </c>
      <c r="L53" s="37"/>
      <c r="M53" s="37"/>
      <c r="N53" s="37"/>
      <c r="O53" s="37"/>
      <c r="P53" s="37"/>
      <c r="Q53" s="37"/>
      <c r="R53" s="37"/>
      <c r="S53" s="37"/>
      <c r="T53" s="38">
        <f t="shared" si="2"/>
        <v>2.06</v>
      </c>
      <c r="U53" s="38">
        <f t="shared" si="1"/>
        <v>3.56</v>
      </c>
      <c r="V53" s="39">
        <v>3.56</v>
      </c>
      <c r="W53" s="40"/>
      <c r="X53" s="40"/>
    </row>
    <row r="54" spans="1:24" ht="20.399999999999999" customHeight="1" x14ac:dyDescent="0.3">
      <c r="A54" s="5" t="s">
        <v>1</v>
      </c>
      <c r="B54" s="6" t="s">
        <v>2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8"/>
      <c r="V54" s="9" t="s">
        <v>3</v>
      </c>
    </row>
    <row r="55" spans="1:24" ht="28.8" customHeight="1" x14ac:dyDescent="0.3">
      <c r="A55" s="11"/>
      <c r="B55" s="12"/>
      <c r="C55" s="13" t="s">
        <v>4</v>
      </c>
      <c r="D55" s="14" t="s">
        <v>5</v>
      </c>
      <c r="E55" s="15"/>
      <c r="F55" s="14" t="s">
        <v>6</v>
      </c>
      <c r="G55" s="15"/>
      <c r="H55" s="14" t="s">
        <v>7</v>
      </c>
      <c r="I55" s="15"/>
      <c r="J55" s="14" t="s">
        <v>8</v>
      </c>
      <c r="K55" s="15"/>
      <c r="L55" s="14" t="s">
        <v>9</v>
      </c>
      <c r="M55" s="15"/>
      <c r="N55" s="14" t="s">
        <v>10</v>
      </c>
      <c r="O55" s="15"/>
      <c r="P55" s="14" t="s">
        <v>11</v>
      </c>
      <c r="Q55" s="15"/>
      <c r="R55" s="14" t="s">
        <v>12</v>
      </c>
      <c r="S55" s="15"/>
      <c r="T55" s="14" t="s">
        <v>13</v>
      </c>
      <c r="U55" s="15"/>
      <c r="V55" s="16"/>
    </row>
    <row r="56" spans="1:24" ht="67.8" customHeight="1" x14ac:dyDescent="0.3">
      <c r="A56" s="17"/>
      <c r="B56" s="18"/>
      <c r="C56" s="19" t="s">
        <v>14</v>
      </c>
      <c r="D56" s="20" t="s">
        <v>15</v>
      </c>
      <c r="E56" s="19" t="s">
        <v>14</v>
      </c>
      <c r="F56" s="20" t="s">
        <v>15</v>
      </c>
      <c r="G56" s="19" t="s">
        <v>14</v>
      </c>
      <c r="H56" s="20" t="s">
        <v>15</v>
      </c>
      <c r="I56" s="19" t="s">
        <v>14</v>
      </c>
      <c r="J56" s="20" t="s">
        <v>15</v>
      </c>
      <c r="K56" s="19" t="s">
        <v>14</v>
      </c>
      <c r="L56" s="20" t="s">
        <v>15</v>
      </c>
      <c r="M56" s="19" t="s">
        <v>14</v>
      </c>
      <c r="N56" s="20" t="s">
        <v>15</v>
      </c>
      <c r="O56" s="19" t="s">
        <v>14</v>
      </c>
      <c r="P56" s="20" t="s">
        <v>15</v>
      </c>
      <c r="Q56" s="19" t="s">
        <v>14</v>
      </c>
      <c r="R56" s="20" t="s">
        <v>15</v>
      </c>
      <c r="S56" s="19" t="s">
        <v>14</v>
      </c>
      <c r="T56" s="20" t="s">
        <v>15</v>
      </c>
      <c r="U56" s="19" t="s">
        <v>14</v>
      </c>
      <c r="V56" s="21"/>
    </row>
    <row r="57" spans="1:24" s="27" customFormat="1" ht="15" customHeight="1" x14ac:dyDescent="0.3">
      <c r="A57" s="22">
        <v>1</v>
      </c>
      <c r="B57" s="23">
        <v>2</v>
      </c>
      <c r="C57" s="24">
        <v>4</v>
      </c>
      <c r="D57" s="24">
        <v>5</v>
      </c>
      <c r="E57" s="24">
        <v>6</v>
      </c>
      <c r="F57" s="24">
        <v>7</v>
      </c>
      <c r="G57" s="24">
        <v>8</v>
      </c>
      <c r="H57" s="24">
        <v>9</v>
      </c>
      <c r="I57" s="24">
        <v>10</v>
      </c>
      <c r="J57" s="24">
        <v>11</v>
      </c>
      <c r="K57" s="24">
        <v>12</v>
      </c>
      <c r="L57" s="24">
        <v>13</v>
      </c>
      <c r="M57" s="24">
        <v>14</v>
      </c>
      <c r="N57" s="24">
        <v>15</v>
      </c>
      <c r="O57" s="24">
        <v>16</v>
      </c>
      <c r="P57" s="24">
        <v>17</v>
      </c>
      <c r="Q57" s="24">
        <v>18</v>
      </c>
      <c r="R57" s="24">
        <v>19</v>
      </c>
      <c r="S57" s="24">
        <v>20</v>
      </c>
      <c r="T57" s="24">
        <v>21</v>
      </c>
      <c r="U57" s="24">
        <v>22</v>
      </c>
      <c r="V57" s="25">
        <v>23</v>
      </c>
      <c r="W57" s="26"/>
      <c r="X57" s="26"/>
    </row>
    <row r="58" spans="1:24" s="41" customFormat="1" ht="25.05" customHeight="1" x14ac:dyDescent="0.35">
      <c r="A58" s="42" t="s">
        <v>57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4"/>
      <c r="W58" s="40"/>
      <c r="X58" s="40"/>
    </row>
    <row r="59" spans="1:24" ht="31.8" customHeight="1" x14ac:dyDescent="0.3">
      <c r="A59" s="31"/>
      <c r="B59" s="32" t="s">
        <v>17</v>
      </c>
      <c r="C59" s="33">
        <f>SUM(C60:C68)</f>
        <v>8.65</v>
      </c>
      <c r="D59" s="33">
        <f t="shared" ref="D59:V59" si="7">SUM(D60:D68)</f>
        <v>7.36</v>
      </c>
      <c r="E59" s="33">
        <f t="shared" si="7"/>
        <v>1.46</v>
      </c>
      <c r="F59" s="33">
        <f t="shared" si="7"/>
        <v>7.5049999999999999</v>
      </c>
      <c r="G59" s="33">
        <f t="shared" si="7"/>
        <v>4.5049999999999999</v>
      </c>
      <c r="H59" s="33">
        <f t="shared" si="7"/>
        <v>1</v>
      </c>
      <c r="I59" s="33">
        <f t="shared" si="7"/>
        <v>0.5</v>
      </c>
      <c r="J59" s="33">
        <f t="shared" si="7"/>
        <v>0</v>
      </c>
      <c r="K59" s="33">
        <f t="shared" si="7"/>
        <v>0</v>
      </c>
      <c r="L59" s="33">
        <f t="shared" si="7"/>
        <v>0</v>
      </c>
      <c r="M59" s="33">
        <f t="shared" si="7"/>
        <v>0</v>
      </c>
      <c r="N59" s="33">
        <f t="shared" si="7"/>
        <v>1.25</v>
      </c>
      <c r="O59" s="33">
        <f t="shared" si="7"/>
        <v>0.5</v>
      </c>
      <c r="P59" s="33">
        <f t="shared" si="7"/>
        <v>0</v>
      </c>
      <c r="Q59" s="33">
        <f t="shared" si="7"/>
        <v>0.25</v>
      </c>
      <c r="R59" s="33">
        <f t="shared" si="7"/>
        <v>0</v>
      </c>
      <c r="S59" s="33">
        <f t="shared" si="7"/>
        <v>0</v>
      </c>
      <c r="T59" s="33">
        <f t="shared" si="7"/>
        <v>17.115000000000002</v>
      </c>
      <c r="U59" s="33">
        <f t="shared" si="7"/>
        <v>15.865000000000002</v>
      </c>
      <c r="V59" s="39">
        <f t="shared" si="7"/>
        <v>15.865000000000002</v>
      </c>
    </row>
    <row r="60" spans="1:24" s="41" customFormat="1" ht="25.05" customHeight="1" x14ac:dyDescent="0.35">
      <c r="A60" s="35">
        <v>1</v>
      </c>
      <c r="B60" s="36" t="s">
        <v>58</v>
      </c>
      <c r="C60" s="45">
        <v>1</v>
      </c>
      <c r="D60" s="45">
        <f>0.25+0.25</f>
        <v>0.5</v>
      </c>
      <c r="E60" s="45">
        <v>0.25</v>
      </c>
      <c r="F60" s="45">
        <v>1</v>
      </c>
      <c r="G60" s="45">
        <f>1+0.25</f>
        <v>1.25</v>
      </c>
      <c r="H60" s="45"/>
      <c r="I60" s="45"/>
      <c r="J60" s="45"/>
      <c r="K60" s="45"/>
      <c r="L60" s="45"/>
      <c r="M60" s="45"/>
      <c r="N60" s="45"/>
      <c r="O60" s="45"/>
      <c r="P60" s="45"/>
      <c r="Q60" s="45">
        <v>0.25</v>
      </c>
      <c r="R60" s="45"/>
      <c r="S60" s="45"/>
      <c r="T60" s="38">
        <f t="shared" si="2"/>
        <v>1.5</v>
      </c>
      <c r="U60" s="38">
        <f t="shared" si="1"/>
        <v>2.75</v>
      </c>
      <c r="V60" s="39">
        <v>2.75</v>
      </c>
      <c r="W60" s="40"/>
      <c r="X60" s="40"/>
    </row>
    <row r="61" spans="1:24" s="41" customFormat="1" ht="25.05" customHeight="1" x14ac:dyDescent="0.35">
      <c r="A61" s="35">
        <v>2</v>
      </c>
      <c r="B61" s="36" t="s">
        <v>59</v>
      </c>
      <c r="C61" s="45">
        <v>1.5</v>
      </c>
      <c r="D61" s="45">
        <v>0.17</v>
      </c>
      <c r="E61" s="45">
        <v>0.17</v>
      </c>
      <c r="F61" s="45">
        <f>0.5+0.25</f>
        <v>0.75</v>
      </c>
      <c r="G61" s="45">
        <v>0.25</v>
      </c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38">
        <f t="shared" si="2"/>
        <v>0.92</v>
      </c>
      <c r="U61" s="38">
        <f t="shared" si="1"/>
        <v>1.92</v>
      </c>
      <c r="V61" s="39">
        <v>1.92</v>
      </c>
      <c r="W61" s="40"/>
      <c r="X61" s="40"/>
    </row>
    <row r="62" spans="1:24" s="41" customFormat="1" ht="25.05" customHeight="1" x14ac:dyDescent="0.35">
      <c r="A62" s="35">
        <v>3</v>
      </c>
      <c r="B62" s="36" t="s">
        <v>60</v>
      </c>
      <c r="C62" s="45">
        <v>0.7</v>
      </c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38">
        <f t="shared" si="2"/>
        <v>0</v>
      </c>
      <c r="U62" s="38">
        <f t="shared" si="1"/>
        <v>0.7</v>
      </c>
      <c r="V62" s="39">
        <v>0.7</v>
      </c>
      <c r="W62" s="40"/>
      <c r="X62" s="40"/>
    </row>
    <row r="63" spans="1:24" s="41" customFormat="1" ht="25.05" customHeight="1" x14ac:dyDescent="0.35">
      <c r="A63" s="35">
        <v>4</v>
      </c>
      <c r="B63" s="36" t="s">
        <v>61</v>
      </c>
      <c r="C63" s="45">
        <v>0.5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38">
        <f t="shared" si="2"/>
        <v>0</v>
      </c>
      <c r="U63" s="38">
        <f t="shared" si="1"/>
        <v>0.5</v>
      </c>
      <c r="V63" s="39">
        <v>0.5</v>
      </c>
      <c r="W63" s="40"/>
      <c r="X63" s="40"/>
    </row>
    <row r="64" spans="1:24" s="41" customFormat="1" ht="25.05" customHeight="1" x14ac:dyDescent="0.35">
      <c r="A64" s="35">
        <v>5</v>
      </c>
      <c r="B64" s="36" t="s">
        <v>62</v>
      </c>
      <c r="C64" s="45">
        <v>0.5</v>
      </c>
      <c r="D64" s="45"/>
      <c r="E64" s="45"/>
      <c r="F64" s="45">
        <v>1</v>
      </c>
      <c r="G64" s="45">
        <v>0.25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38">
        <f t="shared" si="2"/>
        <v>1</v>
      </c>
      <c r="U64" s="38">
        <f t="shared" si="1"/>
        <v>0.75</v>
      </c>
      <c r="V64" s="39">
        <v>0.75</v>
      </c>
      <c r="W64" s="40"/>
      <c r="X64" s="40"/>
    </row>
    <row r="65" spans="1:24" s="41" customFormat="1" ht="25.05" customHeight="1" x14ac:dyDescent="0.35">
      <c r="A65" s="35">
        <v>6</v>
      </c>
      <c r="B65" s="36" t="s">
        <v>63</v>
      </c>
      <c r="C65" s="45">
        <v>1</v>
      </c>
      <c r="D65" s="45">
        <v>0.25</v>
      </c>
      <c r="E65" s="45">
        <v>0.25</v>
      </c>
      <c r="F65" s="45">
        <v>2</v>
      </c>
      <c r="G65" s="45">
        <v>1.25</v>
      </c>
      <c r="H65" s="45">
        <v>1</v>
      </c>
      <c r="I65" s="45">
        <v>0.5</v>
      </c>
      <c r="J65" s="45"/>
      <c r="K65" s="45"/>
      <c r="L65" s="45"/>
      <c r="M65" s="45"/>
      <c r="N65" s="45">
        <v>0.25</v>
      </c>
      <c r="O65" s="45">
        <v>0</v>
      </c>
      <c r="P65" s="45"/>
      <c r="Q65" s="45"/>
      <c r="R65" s="45"/>
      <c r="S65" s="45"/>
      <c r="T65" s="38">
        <f t="shared" si="2"/>
        <v>3.5</v>
      </c>
      <c r="U65" s="38">
        <f t="shared" si="1"/>
        <v>3</v>
      </c>
      <c r="V65" s="39">
        <v>3</v>
      </c>
      <c r="W65" s="40"/>
      <c r="X65" s="40"/>
    </row>
    <row r="66" spans="1:24" s="41" customFormat="1" ht="25.05" customHeight="1" x14ac:dyDescent="0.35">
      <c r="A66" s="35">
        <v>7</v>
      </c>
      <c r="B66" s="36" t="s">
        <v>64</v>
      </c>
      <c r="C66" s="47">
        <v>0.75</v>
      </c>
      <c r="D66" s="47">
        <f>0.27+2.6+0.1</f>
        <v>2.97</v>
      </c>
      <c r="E66" s="47">
        <f>0.27</f>
        <v>0.27</v>
      </c>
      <c r="F66" s="47">
        <f>2/2+0.13</f>
        <v>1.1299999999999999</v>
      </c>
      <c r="G66" s="47">
        <f>1/2+0.13</f>
        <v>0.63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38">
        <f t="shared" si="2"/>
        <v>4.0999999999999996</v>
      </c>
      <c r="U66" s="38">
        <f t="shared" si="1"/>
        <v>1.65</v>
      </c>
      <c r="V66" s="39">
        <v>1.65</v>
      </c>
      <c r="W66" s="40"/>
      <c r="X66" s="40"/>
    </row>
    <row r="67" spans="1:24" s="41" customFormat="1" ht="25.05" customHeight="1" x14ac:dyDescent="0.35">
      <c r="A67" s="35">
        <v>8</v>
      </c>
      <c r="B67" s="36" t="s">
        <v>65</v>
      </c>
      <c r="C67" s="45">
        <v>1.2</v>
      </c>
      <c r="D67" s="45">
        <f>0.27+2.6+0.1</f>
        <v>2.97</v>
      </c>
      <c r="E67" s="45">
        <f>0.27</f>
        <v>0.27</v>
      </c>
      <c r="F67" s="45">
        <f>0.5+0.125</f>
        <v>0.625</v>
      </c>
      <c r="G67" s="45">
        <f>0.5+0.125</f>
        <v>0.625</v>
      </c>
      <c r="H67" s="45"/>
      <c r="I67" s="45"/>
      <c r="J67" s="45"/>
      <c r="K67" s="45"/>
      <c r="L67" s="45"/>
      <c r="M67" s="45"/>
      <c r="N67" s="45">
        <v>1</v>
      </c>
      <c r="O67" s="45">
        <v>0.5</v>
      </c>
      <c r="P67" s="45"/>
      <c r="Q67" s="45"/>
      <c r="R67" s="45"/>
      <c r="S67" s="45"/>
      <c r="T67" s="38">
        <f t="shared" si="2"/>
        <v>4.5950000000000006</v>
      </c>
      <c r="U67" s="38">
        <f t="shared" si="1"/>
        <v>2.5949999999999998</v>
      </c>
      <c r="V67" s="39">
        <v>2.5949999999999998</v>
      </c>
      <c r="W67" s="40"/>
      <c r="X67" s="40"/>
    </row>
    <row r="68" spans="1:24" s="41" customFormat="1" ht="25.05" customHeight="1" x14ac:dyDescent="0.35">
      <c r="A68" s="35">
        <v>9</v>
      </c>
      <c r="B68" s="36" t="s">
        <v>66</v>
      </c>
      <c r="C68" s="45">
        <v>1.5</v>
      </c>
      <c r="D68" s="45">
        <v>0.5</v>
      </c>
      <c r="E68" s="45">
        <v>0.25</v>
      </c>
      <c r="F68" s="45">
        <v>1</v>
      </c>
      <c r="G68" s="45">
        <v>0.25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38">
        <f t="shared" si="2"/>
        <v>1.5</v>
      </c>
      <c r="U68" s="38">
        <f t="shared" si="1"/>
        <v>2</v>
      </c>
      <c r="V68" s="39">
        <v>2</v>
      </c>
      <c r="W68" s="40"/>
      <c r="X68" s="40"/>
    </row>
    <row r="69" spans="1:24" s="41" customFormat="1" ht="25.05" customHeight="1" x14ac:dyDescent="0.35">
      <c r="A69" s="28" t="s">
        <v>67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30"/>
      <c r="W69" s="40"/>
      <c r="X69" s="40"/>
    </row>
    <row r="70" spans="1:24" ht="31.8" customHeight="1" x14ac:dyDescent="0.3">
      <c r="A70" s="31"/>
      <c r="B70" s="32" t="s">
        <v>17</v>
      </c>
      <c r="C70" s="33">
        <f>SUM(C71:C71)</f>
        <v>1</v>
      </c>
      <c r="D70" s="33">
        <f t="shared" ref="D70:V70" si="8">SUM(D71:D71)</f>
        <v>1.5</v>
      </c>
      <c r="E70" s="33">
        <f t="shared" si="8"/>
        <v>1.5</v>
      </c>
      <c r="F70" s="33">
        <f t="shared" si="8"/>
        <v>3.5</v>
      </c>
      <c r="G70" s="33">
        <f t="shared" si="8"/>
        <v>3</v>
      </c>
      <c r="H70" s="33">
        <f t="shared" si="8"/>
        <v>0</v>
      </c>
      <c r="I70" s="33">
        <f t="shared" si="8"/>
        <v>0</v>
      </c>
      <c r="J70" s="33">
        <f t="shared" si="8"/>
        <v>0</v>
      </c>
      <c r="K70" s="33">
        <f t="shared" si="8"/>
        <v>0</v>
      </c>
      <c r="L70" s="33">
        <f t="shared" si="8"/>
        <v>0</v>
      </c>
      <c r="M70" s="33">
        <f t="shared" si="8"/>
        <v>0</v>
      </c>
      <c r="N70" s="33">
        <f t="shared" si="8"/>
        <v>2.5</v>
      </c>
      <c r="O70" s="33">
        <f t="shared" si="8"/>
        <v>2.5</v>
      </c>
      <c r="P70" s="33">
        <f t="shared" si="8"/>
        <v>0</v>
      </c>
      <c r="Q70" s="33">
        <f t="shared" si="8"/>
        <v>0</v>
      </c>
      <c r="R70" s="33">
        <f t="shared" si="8"/>
        <v>0</v>
      </c>
      <c r="S70" s="33">
        <f t="shared" si="8"/>
        <v>0</v>
      </c>
      <c r="T70" s="33">
        <f t="shared" si="8"/>
        <v>7.5</v>
      </c>
      <c r="U70" s="33">
        <f t="shared" si="8"/>
        <v>8</v>
      </c>
      <c r="V70" s="39">
        <f t="shared" si="8"/>
        <v>8</v>
      </c>
    </row>
    <row r="71" spans="1:24" s="41" customFormat="1" ht="25.05" customHeight="1" x14ac:dyDescent="0.35">
      <c r="A71" s="35">
        <v>1</v>
      </c>
      <c r="B71" s="36" t="s">
        <v>68</v>
      </c>
      <c r="C71" s="45">
        <v>1</v>
      </c>
      <c r="D71" s="45">
        <f>0.5+0.5+0.5</f>
        <v>1.5</v>
      </c>
      <c r="E71" s="45">
        <f>0.5+0.5+0.5</f>
        <v>1.5</v>
      </c>
      <c r="F71" s="45">
        <v>3.5</v>
      </c>
      <c r="G71" s="45">
        <v>3</v>
      </c>
      <c r="H71" s="45"/>
      <c r="I71" s="45"/>
      <c r="J71" s="45"/>
      <c r="K71" s="45"/>
      <c r="L71" s="45"/>
      <c r="M71" s="45"/>
      <c r="N71" s="45">
        <f>2+0.5</f>
        <v>2.5</v>
      </c>
      <c r="O71" s="45">
        <f>2+0.5</f>
        <v>2.5</v>
      </c>
      <c r="P71" s="45"/>
      <c r="Q71" s="45"/>
      <c r="R71" s="45"/>
      <c r="S71" s="45"/>
      <c r="T71" s="38">
        <f t="shared" si="2"/>
        <v>7.5</v>
      </c>
      <c r="U71" s="38">
        <f t="shared" si="1"/>
        <v>8</v>
      </c>
      <c r="V71" s="39">
        <v>8</v>
      </c>
      <c r="W71" s="40"/>
      <c r="X71" s="40"/>
    </row>
    <row r="72" spans="1:24" s="41" customFormat="1" ht="25.05" customHeight="1" x14ac:dyDescent="0.35">
      <c r="B72" s="48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9"/>
      <c r="U72" s="49"/>
      <c r="V72" s="50"/>
      <c r="W72" s="40"/>
      <c r="X72" s="40"/>
    </row>
    <row r="73" spans="1:24" s="41" customFormat="1" ht="27" customHeight="1" x14ac:dyDescent="0.35">
      <c r="A73" s="51"/>
      <c r="B73" s="52" t="s">
        <v>69</v>
      </c>
      <c r="C73" s="38">
        <f>C7+C23+C43+C46+C51+C59+C70</f>
        <v>37.9</v>
      </c>
      <c r="D73" s="38">
        <f t="shared" ref="D73:V73" si="9">D7+D23+D43+D46+D51+D59+D70</f>
        <v>34.82</v>
      </c>
      <c r="E73" s="38">
        <f t="shared" si="9"/>
        <v>17.319999999999997</v>
      </c>
      <c r="F73" s="38">
        <f t="shared" si="9"/>
        <v>42.265000000000001</v>
      </c>
      <c r="G73" s="38">
        <f t="shared" si="9"/>
        <v>37.925000000000004</v>
      </c>
      <c r="H73" s="38">
        <f t="shared" si="9"/>
        <v>2.5</v>
      </c>
      <c r="I73" s="38">
        <f t="shared" si="9"/>
        <v>2</v>
      </c>
      <c r="J73" s="38">
        <f t="shared" si="9"/>
        <v>17.75</v>
      </c>
      <c r="K73" s="38">
        <f t="shared" si="9"/>
        <v>20.75</v>
      </c>
      <c r="L73" s="38">
        <f t="shared" si="9"/>
        <v>1</v>
      </c>
      <c r="M73" s="38">
        <f t="shared" si="9"/>
        <v>0.5</v>
      </c>
      <c r="N73" s="38">
        <f t="shared" si="9"/>
        <v>15.5</v>
      </c>
      <c r="O73" s="38">
        <f t="shared" si="9"/>
        <v>11.75</v>
      </c>
      <c r="P73" s="38">
        <f t="shared" si="9"/>
        <v>5.75</v>
      </c>
      <c r="Q73" s="38">
        <f t="shared" si="9"/>
        <v>6</v>
      </c>
      <c r="R73" s="38">
        <f t="shared" si="9"/>
        <v>0</v>
      </c>
      <c r="S73" s="38">
        <f t="shared" si="9"/>
        <v>0</v>
      </c>
      <c r="T73" s="38">
        <f t="shared" si="9"/>
        <v>119.58500000000001</v>
      </c>
      <c r="U73" s="38">
        <f t="shared" si="9"/>
        <v>134.14500000000001</v>
      </c>
      <c r="V73" s="39">
        <f t="shared" si="9"/>
        <v>134.14500000000001</v>
      </c>
    </row>
    <row r="74" spans="1:24" s="41" customFormat="1" ht="27" customHeight="1" x14ac:dyDescent="0.35">
      <c r="A74" s="53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</row>
    <row r="75" spans="1:24" s="41" customFormat="1" ht="15" customHeight="1" x14ac:dyDescent="0.35">
      <c r="B75" s="57" t="s">
        <v>70</v>
      </c>
      <c r="C75" s="57"/>
      <c r="D75" s="57"/>
      <c r="E75" s="57"/>
      <c r="F75" s="57"/>
      <c r="G75" s="58"/>
      <c r="H75" s="58"/>
      <c r="I75" s="58"/>
      <c r="J75" s="58"/>
      <c r="K75" s="59"/>
      <c r="L75" s="40"/>
      <c r="M75" s="40"/>
    </row>
    <row r="76" spans="1:24" s="60" customFormat="1" ht="15" customHeight="1" x14ac:dyDescent="0.2">
      <c r="B76" s="57" t="s">
        <v>71</v>
      </c>
      <c r="C76" s="57"/>
      <c r="D76" s="57"/>
      <c r="E76" s="57"/>
      <c r="F76" s="61"/>
      <c r="G76" s="61"/>
      <c r="H76" s="61"/>
      <c r="I76" s="62"/>
      <c r="J76" s="61"/>
      <c r="K76" s="63"/>
      <c r="L76" s="58" t="s">
        <v>72</v>
      </c>
      <c r="M76" s="58"/>
    </row>
    <row r="77" spans="1:24" s="60" customFormat="1" ht="15" customHeight="1" x14ac:dyDescent="0.2">
      <c r="B77" s="64"/>
      <c r="C77" s="64"/>
      <c r="D77" s="64"/>
      <c r="E77" s="64"/>
      <c r="F77" s="65"/>
      <c r="G77" s="65"/>
      <c r="H77" s="65"/>
      <c r="I77" s="66"/>
      <c r="J77" s="65"/>
      <c r="K77" s="67"/>
      <c r="L77" s="58"/>
      <c r="M77" s="58"/>
    </row>
    <row r="78" spans="1:24" s="41" customFormat="1" ht="25.05" customHeight="1" x14ac:dyDescent="0.35">
      <c r="B78" s="57" t="s">
        <v>73</v>
      </c>
      <c r="C78" s="57"/>
      <c r="D78" s="57"/>
      <c r="E78" s="57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9"/>
      <c r="U78" s="49"/>
      <c r="V78" s="50"/>
      <c r="W78" s="40"/>
      <c r="X78" s="40"/>
    </row>
    <row r="79" spans="1:24" s="60" customFormat="1" ht="13.8" customHeight="1" x14ac:dyDescent="0.2">
      <c r="B79" s="64" t="s">
        <v>74</v>
      </c>
      <c r="C79" s="66"/>
      <c r="D79" s="61"/>
      <c r="E79" s="61"/>
      <c r="F79" s="61"/>
      <c r="G79" s="61"/>
      <c r="H79" s="61"/>
      <c r="I79" s="62"/>
      <c r="J79" s="61"/>
      <c r="K79" s="61"/>
      <c r="L79" s="58" t="s">
        <v>75</v>
      </c>
      <c r="M79" s="58"/>
      <c r="N79" s="65"/>
      <c r="O79" s="58"/>
      <c r="P79" s="65"/>
      <c r="Q79" s="58"/>
      <c r="R79" s="65"/>
      <c r="S79" s="58"/>
      <c r="T79" s="68"/>
      <c r="U79" s="69"/>
      <c r="V79" s="50"/>
      <c r="W79" s="58"/>
      <c r="X79" s="58"/>
    </row>
    <row r="80" spans="1:24" x14ac:dyDescent="0.3">
      <c r="C80" s="71"/>
      <c r="D80" s="71"/>
      <c r="E80" s="72"/>
      <c r="F80" s="73"/>
      <c r="H80" s="73"/>
      <c r="J80" s="73"/>
      <c r="L80" s="73"/>
      <c r="N80" s="73"/>
      <c r="P80" s="73"/>
      <c r="R80" s="73"/>
      <c r="T80" s="74"/>
    </row>
  </sheetData>
  <mergeCells count="51">
    <mergeCell ref="B76:E76"/>
    <mergeCell ref="B78:E78"/>
    <mergeCell ref="C80:E80"/>
    <mergeCell ref="P55:Q55"/>
    <mergeCell ref="R55:S55"/>
    <mergeCell ref="T55:U55"/>
    <mergeCell ref="A58:V58"/>
    <mergeCell ref="A69:V69"/>
    <mergeCell ref="B75:F75"/>
    <mergeCell ref="A54:A56"/>
    <mergeCell ref="B54:B56"/>
    <mergeCell ref="C54:U54"/>
    <mergeCell ref="V54:V56"/>
    <mergeCell ref="D55:E55"/>
    <mergeCell ref="F55:G55"/>
    <mergeCell ref="H55:I55"/>
    <mergeCell ref="J55:K55"/>
    <mergeCell ref="L55:M55"/>
    <mergeCell ref="N55:O55"/>
    <mergeCell ref="P28:Q28"/>
    <mergeCell ref="R28:S28"/>
    <mergeCell ref="T28:U28"/>
    <mergeCell ref="A42:V42"/>
    <mergeCell ref="A45:V45"/>
    <mergeCell ref="A50:V50"/>
    <mergeCell ref="A27:A29"/>
    <mergeCell ref="B27:B29"/>
    <mergeCell ref="C27:U27"/>
    <mergeCell ref="V27:V29"/>
    <mergeCell ref="D28:E28"/>
    <mergeCell ref="F28:G28"/>
    <mergeCell ref="H28:I28"/>
    <mergeCell ref="J28:K28"/>
    <mergeCell ref="L28:M28"/>
    <mergeCell ref="N28:O28"/>
    <mergeCell ref="N3:O3"/>
    <mergeCell ref="P3:Q3"/>
    <mergeCell ref="R3:S3"/>
    <mergeCell ref="T3:U3"/>
    <mergeCell ref="A6:V6"/>
    <mergeCell ref="A22:V22"/>
    <mergeCell ref="B1:U1"/>
    <mergeCell ref="A2:A4"/>
    <mergeCell ref="B2:B4"/>
    <mergeCell ref="C2:U2"/>
    <mergeCell ref="V2:V4"/>
    <mergeCell ref="D3:E3"/>
    <mergeCell ref="F3:G3"/>
    <mergeCell ref="H3:I3"/>
    <mergeCell ref="J3:K3"/>
    <mergeCell ref="L3:M3"/>
  </mergeCells>
  <pageMargins left="0.27559055118110237" right="0.19685039370078741" top="0.39370078740157483" bottom="0.39370078740157483" header="0.31496062992125984" footer="0.31496062992125984"/>
  <pageSetup paperSize="9" scale="75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 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2021-10-05T12:14:03Z</dcterms:created>
  <dcterms:modified xsi:type="dcterms:W3CDTF">2021-10-05T12:14:24Z</dcterms:modified>
</cp:coreProperties>
</file>